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0740" windowHeight="6810" activeTab="1"/>
  </bookViews>
  <sheets>
    <sheet name="Instructions" sheetId="1" r:id="rId1"/>
    <sheet name="Report" sheetId="2" r:id="rId2"/>
    <sheet name="Calculus" sheetId="3" r:id="rId3"/>
  </sheets>
  <definedNames>
    <definedName name="FN">#REF!</definedName>
    <definedName name="P_Ref">#REF!</definedName>
    <definedName name="TN">#REF!</definedName>
  </definedNames>
  <calcPr fullCalcOnLoad="1"/>
</workbook>
</file>

<file path=xl/sharedStrings.xml><?xml version="1.0" encoding="utf-8"?>
<sst xmlns="http://schemas.openxmlformats.org/spreadsheetml/2006/main" count="65" uniqueCount="62">
  <si>
    <t>Reference</t>
  </si>
  <si>
    <t>Avg</t>
  </si>
  <si>
    <t>STDS</t>
  </si>
  <si>
    <t>N/(TOT)</t>
  </si>
  <si>
    <t>X</t>
  </si>
  <si>
    <t>P(x|R)</t>
  </si>
  <si>
    <t>P(x&lt;X|R)</t>
  </si>
  <si>
    <t>P(x|C)</t>
  </si>
  <si>
    <t>Populations</t>
  </si>
  <si>
    <t>Cum Distrib</t>
  </si>
  <si>
    <t xml:space="preserve"> P(x&lt;X|C)</t>
  </si>
  <si>
    <t>Density</t>
  </si>
  <si>
    <t>Versie 021013</t>
  </si>
  <si>
    <t>F. Vansytapel</t>
  </si>
  <si>
    <t>α-error</t>
  </si>
  <si>
    <t>ß-error</t>
  </si>
  <si>
    <t>Dicision rule</t>
  </si>
  <si>
    <t>Legal</t>
  </si>
  <si>
    <t xml:space="preserve">The author does not guarantee its fitness for use as an independent calculator to solve real life problems. </t>
  </si>
  <si>
    <t>Use</t>
  </si>
  <si>
    <t>This spreadsheet is to be used as complimantary material to the class material.</t>
  </si>
  <si>
    <t>If you are granted permission to use it for non-private purposes (e.g. for teaching) :</t>
  </si>
  <si>
    <t>Copyright law applies :</t>
  </si>
  <si>
    <t>when in fact it is not different</t>
  </si>
  <si>
    <t>Probability to declare a value within expectations (blue)</t>
  </si>
  <si>
    <t>Blue Curve</t>
  </si>
  <si>
    <t>Red Curve</t>
  </si>
  <si>
    <t xml:space="preserve">Probability to declare a value different from the expectations (blue) </t>
  </si>
  <si>
    <t>True bias that will be recognized by the α-rule, with a chance of (1-ß)</t>
  </si>
  <si>
    <t xml:space="preserve">You are allowed to use copies for your private instruction. </t>
  </si>
  <si>
    <t>You are not allowed to change its contents or appearance</t>
  </si>
  <si>
    <t>You have to aknowledge the author</t>
  </si>
  <si>
    <t>You can define an arbitrary decision rule by entering the rule in the yellow cells.</t>
  </si>
  <si>
    <r>
      <t>The critical error (E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) that can be ruled out by the rule is calculated. </t>
    </r>
  </si>
  <si>
    <t>All results are calculated in z-scores, referring to the (SD for n=1).</t>
  </si>
  <si>
    <t xml:space="preserve">The program does not filter nonsense entries and results. </t>
  </si>
  <si>
    <t>1-ß</t>
  </si>
  <si>
    <t>ß</t>
  </si>
  <si>
    <t>α</t>
  </si>
  <si>
    <r>
      <t>E</t>
    </r>
    <r>
      <rPr>
        <vertAlign val="subscript"/>
        <sz val="10"/>
        <color indexed="10"/>
        <rFont val="Arial"/>
        <family val="2"/>
      </rPr>
      <t>C</t>
    </r>
  </si>
  <si>
    <r>
      <t>z</t>
    </r>
    <r>
      <rPr>
        <vertAlign val="subscript"/>
        <sz val="10"/>
        <color indexed="12"/>
        <rFont val="Arial"/>
        <family val="2"/>
      </rPr>
      <t>α</t>
    </r>
  </si>
  <si>
    <r>
      <t>z</t>
    </r>
    <r>
      <rPr>
        <vertAlign val="subscript"/>
        <sz val="10"/>
        <color indexed="10"/>
        <rFont val="Arial"/>
        <family val="2"/>
      </rPr>
      <t>ß</t>
    </r>
  </si>
  <si>
    <r>
      <t>P(x&lt;z</t>
    </r>
    <r>
      <rPr>
        <vertAlign val="subscript"/>
        <sz val="10"/>
        <rFont val="Arial"/>
        <family val="2"/>
      </rPr>
      <t>α</t>
    </r>
    <r>
      <rPr>
        <sz val="10"/>
        <rFont val="Arial"/>
        <family val="0"/>
      </rPr>
      <t>|R=(x,S))</t>
    </r>
  </si>
  <si>
    <t xml:space="preserve">Average </t>
  </si>
  <si>
    <t xml:space="preserve">STDS </t>
  </si>
  <si>
    <t xml:space="preserve">α-error </t>
  </si>
  <si>
    <t xml:space="preserve">ß-error </t>
  </si>
  <si>
    <r>
      <t>E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(Critical difference)</t>
    </r>
  </si>
  <si>
    <r>
      <t>H</t>
    </r>
    <r>
      <rPr>
        <b/>
        <vertAlign val="subscript"/>
        <sz val="12"/>
        <color indexed="12"/>
        <rFont val="Times New Roman"/>
        <family val="1"/>
      </rPr>
      <t>0</t>
    </r>
  </si>
  <si>
    <r>
      <t>H</t>
    </r>
    <r>
      <rPr>
        <b/>
        <vertAlign val="subscript"/>
        <sz val="12"/>
        <color indexed="10"/>
        <rFont val="Times New Roman"/>
        <family val="1"/>
      </rPr>
      <t>1</t>
    </r>
    <r>
      <rPr>
        <b/>
        <sz val="12"/>
        <color indexed="10"/>
        <rFont val="Times New Roman"/>
        <family val="1"/>
      </rPr>
      <t xml:space="preserve"> - E</t>
    </r>
    <r>
      <rPr>
        <b/>
        <vertAlign val="subscript"/>
        <sz val="12"/>
        <color indexed="10"/>
        <rFont val="Times New Roman"/>
        <family val="1"/>
      </rPr>
      <t>C</t>
    </r>
  </si>
  <si>
    <r>
      <t>P</t>
    </r>
    <r>
      <rPr>
        <b/>
        <i/>
        <vertAlign val="subscript"/>
        <sz val="12"/>
        <rFont val="Times New Roman"/>
        <family val="1"/>
      </rPr>
      <t>one tailed</t>
    </r>
  </si>
  <si>
    <t xml:space="preserve">* S </t>
  </si>
  <si>
    <t>= lobe cut-off by blue line from blue curve</t>
  </si>
  <si>
    <t>when in fact it belongs to a different (red) population.</t>
  </si>
  <si>
    <t xml:space="preserve">= lobe cut-off by blue line from red curve </t>
  </si>
  <si>
    <t>n (number of repeats)</t>
  </si>
  <si>
    <r>
      <t>z / n</t>
    </r>
    <r>
      <rPr>
        <b/>
        <vertAlign val="superscript"/>
        <sz val="12"/>
        <rFont val="Times New Roman"/>
        <family val="1"/>
      </rPr>
      <t>0.5</t>
    </r>
  </si>
  <si>
    <t>1-ß (chracteristic curve)</t>
  </si>
  <si>
    <r>
      <t>Expected realisations for the measurement, in reference situation. (E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0).</t>
    </r>
  </si>
  <si>
    <r>
      <t>Expected realisations for the measurement when a finite bias, E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, applies.</t>
    </r>
  </si>
  <si>
    <t>1-ß (true detection rate) for a given bias (x-axis) to be detected</t>
  </si>
  <si>
    <r>
      <t xml:space="preserve">All other use is permitted only after written consent of the </t>
    </r>
    <r>
      <rPr>
        <u val="single"/>
        <sz val="10"/>
        <color indexed="12"/>
        <rFont val="Arial"/>
        <family val="2"/>
      </rPr>
      <t>author</t>
    </r>
    <r>
      <rPr>
        <sz val="10"/>
        <color indexed="8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</si>
</sst>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"/>
    <numFmt numFmtId="190" formatCode="0.0E+00"/>
    <numFmt numFmtId="191" formatCode="0.E+00"/>
    <numFmt numFmtId="192" formatCode="0.000"/>
    <numFmt numFmtId="193" formatCode="0.000%"/>
    <numFmt numFmtId="194" formatCode="0.00000000000000%"/>
    <numFmt numFmtId="195" formatCode="0.0000000000000%"/>
    <numFmt numFmtId="196" formatCode="0.000000000000000%"/>
  </numFmts>
  <fonts count="31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7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7.75"/>
      <name val="Times New Roman"/>
      <family val="1"/>
    </font>
    <font>
      <b/>
      <sz val="17.75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vertAlign val="subscript"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i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19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2" fontId="2" fillId="0" borderId="0" xfId="0" applyNumberFormat="1" applyFont="1" applyAlignment="1">
      <alignment horizontal="center"/>
    </xf>
    <xf numFmtId="19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92" fontId="7" fillId="0" borderId="0" xfId="0" applyNumberFormat="1" applyFont="1" applyAlignment="1">
      <alignment horizontal="center"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 quotePrefix="1">
      <alignment horizontal="righ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4" fillId="2" borderId="0" xfId="0" applyFont="1" applyFill="1" applyAlignment="1" applyProtection="1">
      <alignment horizontal="right" vertical="center"/>
      <protection/>
    </xf>
    <xf numFmtId="19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92" fontId="4" fillId="3" borderId="0" xfId="0" applyNumberFormat="1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192" fontId="19" fillId="5" borderId="0" xfId="0" applyNumberFormat="1" applyFont="1" applyFill="1" applyAlignment="1" applyProtection="1">
      <alignment horizontal="center" vertical="center"/>
      <protection/>
    </xf>
    <xf numFmtId="192" fontId="18" fillId="6" borderId="0" xfId="0" applyNumberFormat="1" applyFont="1" applyFill="1" applyAlignment="1" applyProtection="1">
      <alignment horizontal="center" vertical="center"/>
      <protection locked="0"/>
    </xf>
    <xf numFmtId="192" fontId="18" fillId="6" borderId="0" xfId="0" applyNumberFormat="1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0" fontId="30" fillId="2" borderId="0" xfId="16" applyFont="1" applyFill="1" applyAlignment="1">
      <alignment/>
    </xf>
    <xf numFmtId="188" fontId="4" fillId="4" borderId="0" xfId="0" applyNumberFormat="1" applyFont="1" applyFill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5025"/>
          <c:w val="0.85475"/>
          <c:h val="0.89775"/>
        </c:manualLayout>
      </c:layout>
      <c:scatterChart>
        <c:scatterStyle val="smooth"/>
        <c:varyColors val="0"/>
        <c:ser>
          <c:idx val="0"/>
          <c:order val="0"/>
          <c:tx>
            <c:v>Ref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Calculus!$C$12:$C$92</c:f>
              <c:numCache>
                <c:ptCount val="81"/>
                <c:pt idx="0">
                  <c:v>-3</c:v>
                </c:pt>
                <c:pt idx="1">
                  <c:v>-2.8799397798563557</c:v>
                </c:pt>
                <c:pt idx="2">
                  <c:v>-2.759879559712712</c:v>
                </c:pt>
                <c:pt idx="3">
                  <c:v>-2.6398193395690677</c:v>
                </c:pt>
                <c:pt idx="4">
                  <c:v>-2.519759119425424</c:v>
                </c:pt>
                <c:pt idx="5">
                  <c:v>-2.3996988992817796</c:v>
                </c:pt>
                <c:pt idx="6">
                  <c:v>-2.2796386791381353</c:v>
                </c:pt>
                <c:pt idx="7">
                  <c:v>-2.1595784589944915</c:v>
                </c:pt>
                <c:pt idx="8">
                  <c:v>-2.0395182388508473</c:v>
                </c:pt>
                <c:pt idx="9">
                  <c:v>-1.9194580187072032</c:v>
                </c:pt>
                <c:pt idx="10">
                  <c:v>-1.7993977985635592</c:v>
                </c:pt>
                <c:pt idx="11">
                  <c:v>-1.679337578419915</c:v>
                </c:pt>
                <c:pt idx="12">
                  <c:v>-1.5592773582762711</c:v>
                </c:pt>
                <c:pt idx="13">
                  <c:v>-1.4392171381326269</c:v>
                </c:pt>
                <c:pt idx="14">
                  <c:v>-1.319156917988983</c:v>
                </c:pt>
                <c:pt idx="15">
                  <c:v>-1.1990966978453388</c:v>
                </c:pt>
                <c:pt idx="16">
                  <c:v>-1.0790364777016945</c:v>
                </c:pt>
                <c:pt idx="17">
                  <c:v>-0.9589762575580507</c:v>
                </c:pt>
                <c:pt idx="18">
                  <c:v>-0.8389160374144065</c:v>
                </c:pt>
                <c:pt idx="19">
                  <c:v>-0.7188558172707626</c:v>
                </c:pt>
                <c:pt idx="20">
                  <c:v>-0.5987955971271184</c:v>
                </c:pt>
                <c:pt idx="21">
                  <c:v>-0.4787353769834741</c:v>
                </c:pt>
                <c:pt idx="22">
                  <c:v>-0.35867515683982987</c:v>
                </c:pt>
                <c:pt idx="23">
                  <c:v>-0.2386149366961865</c:v>
                </c:pt>
                <c:pt idx="24">
                  <c:v>-0.11855471655254224</c:v>
                </c:pt>
                <c:pt idx="25">
                  <c:v>0.0015055035911020198</c:v>
                </c:pt>
                <c:pt idx="26">
                  <c:v>0.12156572373474628</c:v>
                </c:pt>
                <c:pt idx="27">
                  <c:v>0.24162594387839054</c:v>
                </c:pt>
                <c:pt idx="28">
                  <c:v>0.3616861640220339</c:v>
                </c:pt>
                <c:pt idx="29">
                  <c:v>0.48174638416567817</c:v>
                </c:pt>
                <c:pt idx="30">
                  <c:v>0.6018066043093224</c:v>
                </c:pt>
                <c:pt idx="31">
                  <c:v>0.7218668244529667</c:v>
                </c:pt>
                <c:pt idx="32">
                  <c:v>0.8419270445966109</c:v>
                </c:pt>
                <c:pt idx="33">
                  <c:v>0.9619872647402543</c:v>
                </c:pt>
                <c:pt idx="34">
                  <c:v>1.0820474848838986</c:v>
                </c:pt>
                <c:pt idx="35">
                  <c:v>1.2021077050275428</c:v>
                </c:pt>
                <c:pt idx="36">
                  <c:v>1.322167925171187</c:v>
                </c:pt>
                <c:pt idx="37">
                  <c:v>1.4422281453148313</c:v>
                </c:pt>
                <c:pt idx="38">
                  <c:v>1.5622883654584747</c:v>
                </c:pt>
                <c:pt idx="39">
                  <c:v>1.682348585602119</c:v>
                </c:pt>
                <c:pt idx="40">
                  <c:v>1.8024088057457632</c:v>
                </c:pt>
                <c:pt idx="41">
                  <c:v>1.9224690258894066</c:v>
                </c:pt>
                <c:pt idx="42">
                  <c:v>2.0425292460330517</c:v>
                </c:pt>
                <c:pt idx="43">
                  <c:v>2.162589466176695</c:v>
                </c:pt>
                <c:pt idx="44">
                  <c:v>2.2826496863203403</c:v>
                </c:pt>
                <c:pt idx="45">
                  <c:v>2.4027099064639836</c:v>
                </c:pt>
                <c:pt idx="46">
                  <c:v>2.522770126607627</c:v>
                </c:pt>
                <c:pt idx="47">
                  <c:v>2.642830346751272</c:v>
                </c:pt>
                <c:pt idx="48">
                  <c:v>2.7628905668949155</c:v>
                </c:pt>
                <c:pt idx="49">
                  <c:v>2.8829507870385607</c:v>
                </c:pt>
                <c:pt idx="50">
                  <c:v>3.003011007182204</c:v>
                </c:pt>
                <c:pt idx="51">
                  <c:v>3.1230712273258474</c:v>
                </c:pt>
                <c:pt idx="52">
                  <c:v>3.2431314474694926</c:v>
                </c:pt>
                <c:pt idx="53">
                  <c:v>3.363191667613136</c:v>
                </c:pt>
                <c:pt idx="54">
                  <c:v>3.483251887756781</c:v>
                </c:pt>
                <c:pt idx="55">
                  <c:v>3.6033121079004244</c:v>
                </c:pt>
                <c:pt idx="56">
                  <c:v>3.723372328044068</c:v>
                </c:pt>
                <c:pt idx="57">
                  <c:v>3.843432548187713</c:v>
                </c:pt>
                <c:pt idx="58">
                  <c:v>3.9634927683313563</c:v>
                </c:pt>
                <c:pt idx="59">
                  <c:v>4.0835529884750015</c:v>
                </c:pt>
                <c:pt idx="60">
                  <c:v>4.203613208618645</c:v>
                </c:pt>
                <c:pt idx="61">
                  <c:v>4.323673428762288</c:v>
                </c:pt>
                <c:pt idx="62">
                  <c:v>4.443733648905933</c:v>
                </c:pt>
                <c:pt idx="63">
                  <c:v>4.563793869049577</c:v>
                </c:pt>
                <c:pt idx="64">
                  <c:v>4.683854089193222</c:v>
                </c:pt>
                <c:pt idx="65">
                  <c:v>4.803914309336865</c:v>
                </c:pt>
                <c:pt idx="66">
                  <c:v>4.923974529480509</c:v>
                </c:pt>
                <c:pt idx="67">
                  <c:v>5.044034749624153</c:v>
                </c:pt>
                <c:pt idx="68">
                  <c:v>5.164094969767797</c:v>
                </c:pt>
                <c:pt idx="69">
                  <c:v>5.284155189911441</c:v>
                </c:pt>
                <c:pt idx="70">
                  <c:v>5.404215410055086</c:v>
                </c:pt>
                <c:pt idx="71">
                  <c:v>5.52427563019873</c:v>
                </c:pt>
                <c:pt idx="72">
                  <c:v>5.644335850342374</c:v>
                </c:pt>
                <c:pt idx="73">
                  <c:v>5.764396070486018</c:v>
                </c:pt>
                <c:pt idx="74">
                  <c:v>5.884456290629663</c:v>
                </c:pt>
                <c:pt idx="75">
                  <c:v>6.004516510773307</c:v>
                </c:pt>
                <c:pt idx="76">
                  <c:v>6.124576730916949</c:v>
                </c:pt>
                <c:pt idx="77">
                  <c:v>6.244636951060594</c:v>
                </c:pt>
                <c:pt idx="78">
                  <c:v>6.364697171204238</c:v>
                </c:pt>
                <c:pt idx="79">
                  <c:v>6.484757391347882</c:v>
                </c:pt>
                <c:pt idx="80">
                  <c:v>6.6048176114915265</c:v>
                </c:pt>
              </c:numCache>
            </c:numRef>
          </c:xVal>
          <c:yVal>
            <c:numRef>
              <c:f>Calculus!$E$12:$E$92</c:f>
              <c:numCache>
                <c:ptCount val="81"/>
                <c:pt idx="0">
                  <c:v>0.004431848411938007</c:v>
                </c:pt>
                <c:pt idx="1">
                  <c:v>0.006307820280557183</c:v>
                </c:pt>
                <c:pt idx="2">
                  <c:v>0.008849395518718719</c:v>
                </c:pt>
                <c:pt idx="3">
                  <c:v>0.012237361290429547</c:v>
                </c:pt>
                <c:pt idx="4">
                  <c:v>0.016680222494053515</c:v>
                </c:pt>
                <c:pt idx="5">
                  <c:v>0.022410718349665446</c:v>
                </c:pt>
                <c:pt idx="6">
                  <c:v>0.02967902276549159</c:v>
                </c:pt>
                <c:pt idx="7">
                  <c:v>0.03874211245379919</c:v>
                </c:pt>
                <c:pt idx="8">
                  <c:v>0.04984904917350729</c:v>
                </c:pt>
                <c:pt idx="9">
                  <c:v>0.06322230733188722</c:v>
                </c:pt>
                <c:pt idx="10">
                  <c:v>0.07903576938658244</c:v>
                </c:pt>
                <c:pt idx="11">
                  <c:v>0.09739057057634719</c:v>
                </c:pt>
                <c:pt idx="12">
                  <c:v>0.11829054049229379</c:v>
                </c:pt>
                <c:pt idx="13">
                  <c:v>0.14161948255071014</c:v>
                </c:pt>
                <c:pt idx="14">
                  <c:v>0.16712286469365878</c:v>
                </c:pt>
                <c:pt idx="15">
                  <c:v>0.1943965802151332</c:v>
                </c:pt>
                <c:pt idx="16">
                  <c:v>0.22288521002365466</c:v>
                </c:pt>
                <c:pt idx="17">
                  <c:v>0.2518916449024485</c:v>
                </c:pt>
                <c:pt idx="18">
                  <c:v>0.2805990232874125</c:v>
                </c:pt>
                <c:pt idx="19">
                  <c:v>0.3081047747128663</c:v>
                </c:pt>
                <c:pt idx="20">
                  <c:v>0.3334652500608249</c:v>
                </c:pt>
                <c:pt idx="21">
                  <c:v>0.35574812456911875</c:v>
                </c:pt>
                <c:pt idx="22">
                  <c:v>0.37408865385236456</c:v>
                </c:pt>
                <c:pt idx="23">
                  <c:v>0.3877451142697112</c:v>
                </c:pt>
                <c:pt idx="24">
                  <c:v>0.39614849778532535</c:v>
                </c:pt>
                <c:pt idx="25">
                  <c:v>0.39894182829215874</c:v>
                </c:pt>
                <c:pt idx="26">
                  <c:v>0.3960053151197148</c:v>
                </c:pt>
                <c:pt idx="27">
                  <c:v>0.3874648741771456</c:v>
                </c:pt>
                <c:pt idx="28">
                  <c:v>0.37368317216845737</c:v>
                </c:pt>
                <c:pt idx="29">
                  <c:v>0.35523408141655577</c:v>
                </c:pt>
                <c:pt idx="30">
                  <c:v>0.3328630523813785</c:v>
                </c:pt>
                <c:pt idx="31">
                  <c:v>0.30743721565088045</c:v>
                </c:pt>
                <c:pt idx="32">
                  <c:v>0.27988986081859246</c:v>
                </c:pt>
                <c:pt idx="33">
                  <c:v>0.2511642222285673</c:v>
                </c:pt>
                <c:pt idx="34">
                  <c:v>0.22216122699465343</c:v>
                </c:pt>
                <c:pt idx="35">
                  <c:v>0.19369510102503293</c:v>
                </c:pt>
                <c:pt idx="36">
                  <c:v>0.16645961619091956</c:v>
                </c:pt>
                <c:pt idx="37">
                  <c:v>0.14100646412822257</c:v>
                </c:pt>
                <c:pt idx="38">
                  <c:v>0.1177359349499592</c:v>
                </c:pt>
                <c:pt idx="39">
                  <c:v>0.09689891910029025</c:v>
                </c:pt>
                <c:pt idx="40">
                  <c:v>0.07860835521748155</c:v>
                </c:pt>
                <c:pt idx="41">
                  <c:v>0.06285768281290359</c:v>
                </c:pt>
                <c:pt idx="42">
                  <c:v>0.04954363940479749</c:v>
                </c:pt>
                <c:pt idx="43">
                  <c:v>0.03849083442885138</c:v>
                </c:pt>
                <c:pt idx="44">
                  <c:v>0.029475869646909143</c:v>
                </c:pt>
                <c:pt idx="45">
                  <c:v>0.022249272211179796</c:v>
                </c:pt>
                <c:pt idx="46">
                  <c:v>0.0165540732592655</c:v>
                </c:pt>
                <c:pt idx="47">
                  <c:v>0.012140422956365148</c:v>
                </c:pt>
                <c:pt idx="48">
                  <c:v>0.008776121815991281</c:v>
                </c:pt>
                <c:pt idx="49">
                  <c:v>0.006253330022971922</c:v>
                </c:pt>
                <c:pt idx="50">
                  <c:v>0.004391975786713799</c:v>
                </c:pt>
                <c:pt idx="51">
                  <c:v>0.003040523791166856</c:v>
                </c:pt>
                <c:pt idx="52">
                  <c:v>0.002074802467975182</c:v>
                </c:pt>
                <c:pt idx="53">
                  <c:v>0.0013955486692349426</c:v>
                </c:pt>
                <c:pt idx="54">
                  <c:v>0.0009252372285966125</c:v>
                </c:pt>
                <c:pt idx="55">
                  <c:v>0.0006046458721032573</c:v>
                </c:pt>
                <c:pt idx="56">
                  <c:v>0.00038948341264918586</c:v>
                </c:pt>
                <c:pt idx="57">
                  <c:v>0.00024729578950552045</c:v>
                </c:pt>
                <c:pt idx="58">
                  <c:v>0.00015476913615790472</c:v>
                </c:pt>
                <c:pt idx="59">
                  <c:v>9.547548566408241E-05</c:v>
                </c:pt>
                <c:pt idx="60">
                  <c:v>5.805495261808635E-05</c:v>
                </c:pt>
                <c:pt idx="61">
                  <c:v>3.479577827439329E-05</c:v>
                </c:pt>
                <c:pt idx="62">
                  <c:v>2.055671504097766E-05</c:v>
                </c:pt>
                <c:pt idx="63">
                  <c:v>1.1970733371726529E-05</c:v>
                </c:pt>
                <c:pt idx="64">
                  <c:v>6.871122334328723E-06</c:v>
                </c:pt>
                <c:pt idx="65">
                  <c:v>3.88753654861386E-06</c:v>
                </c:pt>
                <c:pt idx="66">
                  <c:v>2.1680094475050856E-06</c:v>
                </c:pt>
                <c:pt idx="67">
                  <c:v>1.1917570694209601E-06</c:v>
                </c:pt>
                <c:pt idx="68">
                  <c:v>6.457347884887375E-07</c:v>
                </c:pt>
                <c:pt idx="69">
                  <c:v>3.4487404665310455E-07</c:v>
                </c:pt>
                <c:pt idx="70">
                  <c:v>1.815543766319382E-07</c:v>
                </c:pt>
                <c:pt idx="71">
                  <c:v>9.420909101706865E-08</c:v>
                </c:pt>
                <c:pt idx="72">
                  <c:v>4.818576801278487E-08</c:v>
                </c:pt>
                <c:pt idx="73">
                  <c:v>2.429319512265684E-08</c:v>
                </c:pt>
                <c:pt idx="74">
                  <c:v>1.207230982111983E-08</c:v>
                </c:pt>
                <c:pt idx="75">
                  <c:v>5.91338271846963E-09</c:v>
                </c:pt>
                <c:pt idx="76">
                  <c:v>2.8551010521981706E-09</c:v>
                </c:pt>
                <c:pt idx="77">
                  <c:v>1.358772853025801E-09</c:v>
                </c:pt>
                <c:pt idx="78">
                  <c:v>6.374000893462919E-10</c:v>
                </c:pt>
                <c:pt idx="79">
                  <c:v>2.9472519222713174E-10</c:v>
                </c:pt>
                <c:pt idx="80">
                  <c:v>1.3432667982182143E-10</c:v>
                </c:pt>
              </c:numCache>
            </c:numRef>
          </c:yVal>
          <c:smooth val="1"/>
        </c:ser>
        <c:ser>
          <c:idx val="2"/>
          <c:order val="1"/>
          <c:tx>
            <c:v>Cond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Calculus!$C$12:$C$93</c:f>
              <c:numCache>
                <c:ptCount val="81"/>
                <c:pt idx="0">
                  <c:v>-3</c:v>
                </c:pt>
                <c:pt idx="1">
                  <c:v>-2.8799397798563557</c:v>
                </c:pt>
                <c:pt idx="2">
                  <c:v>-2.759879559712712</c:v>
                </c:pt>
                <c:pt idx="3">
                  <c:v>-2.6398193395690677</c:v>
                </c:pt>
                <c:pt idx="4">
                  <c:v>-2.519759119425424</c:v>
                </c:pt>
                <c:pt idx="5">
                  <c:v>-2.3996988992817796</c:v>
                </c:pt>
                <c:pt idx="6">
                  <c:v>-2.2796386791381353</c:v>
                </c:pt>
                <c:pt idx="7">
                  <c:v>-2.1595784589944915</c:v>
                </c:pt>
                <c:pt idx="8">
                  <c:v>-2.0395182388508473</c:v>
                </c:pt>
                <c:pt idx="9">
                  <c:v>-1.9194580187072032</c:v>
                </c:pt>
                <c:pt idx="10">
                  <c:v>-1.7993977985635592</c:v>
                </c:pt>
                <c:pt idx="11">
                  <c:v>-1.679337578419915</c:v>
                </c:pt>
                <c:pt idx="12">
                  <c:v>-1.5592773582762711</c:v>
                </c:pt>
                <c:pt idx="13">
                  <c:v>-1.4392171381326269</c:v>
                </c:pt>
                <c:pt idx="14">
                  <c:v>-1.319156917988983</c:v>
                </c:pt>
                <c:pt idx="15">
                  <c:v>-1.1990966978453388</c:v>
                </c:pt>
                <c:pt idx="16">
                  <c:v>-1.0790364777016945</c:v>
                </c:pt>
                <c:pt idx="17">
                  <c:v>-0.9589762575580507</c:v>
                </c:pt>
                <c:pt idx="18">
                  <c:v>-0.8389160374144065</c:v>
                </c:pt>
                <c:pt idx="19">
                  <c:v>-0.7188558172707626</c:v>
                </c:pt>
                <c:pt idx="20">
                  <c:v>-0.5987955971271184</c:v>
                </c:pt>
                <c:pt idx="21">
                  <c:v>-0.4787353769834741</c:v>
                </c:pt>
                <c:pt idx="22">
                  <c:v>-0.35867515683982987</c:v>
                </c:pt>
                <c:pt idx="23">
                  <c:v>-0.2386149366961865</c:v>
                </c:pt>
                <c:pt idx="24">
                  <c:v>-0.11855471655254224</c:v>
                </c:pt>
                <c:pt idx="25">
                  <c:v>0.0015055035911020198</c:v>
                </c:pt>
                <c:pt idx="26">
                  <c:v>0.12156572373474628</c:v>
                </c:pt>
                <c:pt idx="27">
                  <c:v>0.24162594387839054</c:v>
                </c:pt>
                <c:pt idx="28">
                  <c:v>0.3616861640220339</c:v>
                </c:pt>
                <c:pt idx="29">
                  <c:v>0.48174638416567817</c:v>
                </c:pt>
                <c:pt idx="30">
                  <c:v>0.6018066043093224</c:v>
                </c:pt>
                <c:pt idx="31">
                  <c:v>0.7218668244529667</c:v>
                </c:pt>
                <c:pt idx="32">
                  <c:v>0.8419270445966109</c:v>
                </c:pt>
                <c:pt idx="33">
                  <c:v>0.9619872647402543</c:v>
                </c:pt>
                <c:pt idx="34">
                  <c:v>1.0820474848838986</c:v>
                </c:pt>
                <c:pt idx="35">
                  <c:v>1.2021077050275428</c:v>
                </c:pt>
                <c:pt idx="36">
                  <c:v>1.322167925171187</c:v>
                </c:pt>
                <c:pt idx="37">
                  <c:v>1.4422281453148313</c:v>
                </c:pt>
                <c:pt idx="38">
                  <c:v>1.5622883654584747</c:v>
                </c:pt>
                <c:pt idx="39">
                  <c:v>1.682348585602119</c:v>
                </c:pt>
                <c:pt idx="40">
                  <c:v>1.8024088057457632</c:v>
                </c:pt>
                <c:pt idx="41">
                  <c:v>1.9224690258894066</c:v>
                </c:pt>
                <c:pt idx="42">
                  <c:v>2.0425292460330517</c:v>
                </c:pt>
                <c:pt idx="43">
                  <c:v>2.162589466176695</c:v>
                </c:pt>
                <c:pt idx="44">
                  <c:v>2.2826496863203403</c:v>
                </c:pt>
                <c:pt idx="45">
                  <c:v>2.4027099064639836</c:v>
                </c:pt>
                <c:pt idx="46">
                  <c:v>2.522770126607627</c:v>
                </c:pt>
                <c:pt idx="47">
                  <c:v>2.642830346751272</c:v>
                </c:pt>
                <c:pt idx="48">
                  <c:v>2.7628905668949155</c:v>
                </c:pt>
                <c:pt idx="49">
                  <c:v>2.8829507870385607</c:v>
                </c:pt>
                <c:pt idx="50">
                  <c:v>3.003011007182204</c:v>
                </c:pt>
                <c:pt idx="51">
                  <c:v>3.1230712273258474</c:v>
                </c:pt>
                <c:pt idx="52">
                  <c:v>3.2431314474694926</c:v>
                </c:pt>
                <c:pt idx="53">
                  <c:v>3.363191667613136</c:v>
                </c:pt>
                <c:pt idx="54">
                  <c:v>3.483251887756781</c:v>
                </c:pt>
                <c:pt idx="55">
                  <c:v>3.6033121079004244</c:v>
                </c:pt>
                <c:pt idx="56">
                  <c:v>3.723372328044068</c:v>
                </c:pt>
                <c:pt idx="57">
                  <c:v>3.843432548187713</c:v>
                </c:pt>
                <c:pt idx="58">
                  <c:v>3.9634927683313563</c:v>
                </c:pt>
                <c:pt idx="59">
                  <c:v>4.0835529884750015</c:v>
                </c:pt>
                <c:pt idx="60">
                  <c:v>4.203613208618645</c:v>
                </c:pt>
                <c:pt idx="61">
                  <c:v>4.323673428762288</c:v>
                </c:pt>
                <c:pt idx="62">
                  <c:v>4.443733648905933</c:v>
                </c:pt>
                <c:pt idx="63">
                  <c:v>4.563793869049577</c:v>
                </c:pt>
                <c:pt idx="64">
                  <c:v>4.683854089193222</c:v>
                </c:pt>
                <c:pt idx="65">
                  <c:v>4.803914309336865</c:v>
                </c:pt>
                <c:pt idx="66">
                  <c:v>4.923974529480509</c:v>
                </c:pt>
                <c:pt idx="67">
                  <c:v>5.044034749624153</c:v>
                </c:pt>
                <c:pt idx="68">
                  <c:v>5.164094969767797</c:v>
                </c:pt>
                <c:pt idx="69">
                  <c:v>5.284155189911441</c:v>
                </c:pt>
                <c:pt idx="70">
                  <c:v>5.404215410055086</c:v>
                </c:pt>
                <c:pt idx="71">
                  <c:v>5.52427563019873</c:v>
                </c:pt>
                <c:pt idx="72">
                  <c:v>5.644335850342374</c:v>
                </c:pt>
                <c:pt idx="73">
                  <c:v>5.764396070486018</c:v>
                </c:pt>
                <c:pt idx="74">
                  <c:v>5.884456290629663</c:v>
                </c:pt>
                <c:pt idx="75">
                  <c:v>6.004516510773307</c:v>
                </c:pt>
                <c:pt idx="76">
                  <c:v>6.124576730916949</c:v>
                </c:pt>
                <c:pt idx="77">
                  <c:v>6.244636951060594</c:v>
                </c:pt>
                <c:pt idx="78">
                  <c:v>6.364697171204238</c:v>
                </c:pt>
                <c:pt idx="79">
                  <c:v>6.484757391347882</c:v>
                </c:pt>
                <c:pt idx="80">
                  <c:v>6.6048176114915265</c:v>
                </c:pt>
              </c:numCache>
            </c:numRef>
          </c:xVal>
          <c:yVal>
            <c:numRef>
              <c:f>Calculus!$G$12:$G$92</c:f>
              <c:numCache>
                <c:ptCount val="81"/>
                <c:pt idx="0">
                  <c:v>1.3432667982182143E-10</c:v>
                </c:pt>
                <c:pt idx="1">
                  <c:v>2.9472519222713174E-10</c:v>
                </c:pt>
                <c:pt idx="2">
                  <c:v>6.374000893462919E-10</c:v>
                </c:pt>
                <c:pt idx="3">
                  <c:v>1.358772853025801E-09</c:v>
                </c:pt>
                <c:pt idx="4">
                  <c:v>2.8551010521981606E-09</c:v>
                </c:pt>
                <c:pt idx="5">
                  <c:v>5.913382718469672E-09</c:v>
                </c:pt>
                <c:pt idx="6">
                  <c:v>1.2072309821119875E-08</c:v>
                </c:pt>
                <c:pt idx="7">
                  <c:v>2.429319512265684E-08</c:v>
                </c:pt>
                <c:pt idx="8">
                  <c:v>4.818576801278487E-08</c:v>
                </c:pt>
                <c:pt idx="9">
                  <c:v>9.420909101706865E-08</c:v>
                </c:pt>
                <c:pt idx="10">
                  <c:v>1.815543766319382E-07</c:v>
                </c:pt>
                <c:pt idx="11">
                  <c:v>3.4487404665310455E-07</c:v>
                </c:pt>
                <c:pt idx="12">
                  <c:v>6.457347884887375E-07</c:v>
                </c:pt>
                <c:pt idx="13">
                  <c:v>1.1917570694209601E-06</c:v>
                </c:pt>
                <c:pt idx="14">
                  <c:v>2.1680094475050776E-06</c:v>
                </c:pt>
                <c:pt idx="15">
                  <c:v>3.88753654861386E-06</c:v>
                </c:pt>
                <c:pt idx="16">
                  <c:v>6.87112233432875E-06</c:v>
                </c:pt>
                <c:pt idx="17">
                  <c:v>1.1970733371726486E-05</c:v>
                </c:pt>
                <c:pt idx="18">
                  <c:v>2.055671504097766E-05</c:v>
                </c:pt>
                <c:pt idx="19">
                  <c:v>3.4795778274393175E-05</c:v>
                </c:pt>
                <c:pt idx="20">
                  <c:v>5.805495261808635E-05</c:v>
                </c:pt>
                <c:pt idx="21">
                  <c:v>9.547548566408274E-05</c:v>
                </c:pt>
                <c:pt idx="22">
                  <c:v>0.00015476913615790472</c:v>
                </c:pt>
                <c:pt idx="23">
                  <c:v>0.00024729578950552045</c:v>
                </c:pt>
                <c:pt idx="24">
                  <c:v>0.0003894834126491845</c:v>
                </c:pt>
                <c:pt idx="25">
                  <c:v>0.0006046458721032573</c:v>
                </c:pt>
                <c:pt idx="26">
                  <c:v>0.000925237228596615</c:v>
                </c:pt>
                <c:pt idx="27">
                  <c:v>0.0013955486692349426</c:v>
                </c:pt>
                <c:pt idx="28">
                  <c:v>0.002074802467975182</c:v>
                </c:pt>
                <c:pt idx="29">
                  <c:v>0.003040523791166848</c:v>
                </c:pt>
                <c:pt idx="30">
                  <c:v>0.004391975786713799</c:v>
                </c:pt>
                <c:pt idx="31">
                  <c:v>0.006253330022971933</c:v>
                </c:pt>
                <c:pt idx="32">
                  <c:v>0.008776121815991281</c:v>
                </c:pt>
                <c:pt idx="33">
                  <c:v>0.012140422956365148</c:v>
                </c:pt>
                <c:pt idx="34">
                  <c:v>0.016554073259265462</c:v>
                </c:pt>
                <c:pt idx="35">
                  <c:v>0.022249272211179796</c:v>
                </c:pt>
                <c:pt idx="36">
                  <c:v>0.02947586964690921</c:v>
                </c:pt>
                <c:pt idx="37">
                  <c:v>0.03849083442885138</c:v>
                </c:pt>
                <c:pt idx="38">
                  <c:v>0.04954363940479749</c:v>
                </c:pt>
                <c:pt idx="39">
                  <c:v>0.06285768281290348</c:v>
                </c:pt>
                <c:pt idx="40">
                  <c:v>0.07860835521748155</c:v>
                </c:pt>
                <c:pt idx="41">
                  <c:v>0.09689891910029011</c:v>
                </c:pt>
                <c:pt idx="42">
                  <c:v>0.1177359349499592</c:v>
                </c:pt>
                <c:pt idx="43">
                  <c:v>0.14100646412822257</c:v>
                </c:pt>
                <c:pt idx="44">
                  <c:v>0.16645961619091973</c:v>
                </c:pt>
                <c:pt idx="45">
                  <c:v>0.19369510102503293</c:v>
                </c:pt>
                <c:pt idx="46">
                  <c:v>0.2221612269946532</c:v>
                </c:pt>
                <c:pt idx="47">
                  <c:v>0.2511642222285673</c:v>
                </c:pt>
                <c:pt idx="48">
                  <c:v>0.27988986081859246</c:v>
                </c:pt>
                <c:pt idx="49">
                  <c:v>0.30743721565088067</c:v>
                </c:pt>
                <c:pt idx="50">
                  <c:v>0.3328630523813785</c:v>
                </c:pt>
                <c:pt idx="51">
                  <c:v>0.3552340814165556</c:v>
                </c:pt>
                <c:pt idx="52">
                  <c:v>0.37368317216845737</c:v>
                </c:pt>
                <c:pt idx="53">
                  <c:v>0.3874648741771456</c:v>
                </c:pt>
                <c:pt idx="54">
                  <c:v>0.3960053151197149</c:v>
                </c:pt>
                <c:pt idx="55">
                  <c:v>0.39894182829215874</c:v>
                </c:pt>
                <c:pt idx="56">
                  <c:v>0.3961484977853254</c:v>
                </c:pt>
                <c:pt idx="57">
                  <c:v>0.3877451142697112</c:v>
                </c:pt>
                <c:pt idx="58">
                  <c:v>0.37408865385236456</c:v>
                </c:pt>
                <c:pt idx="59">
                  <c:v>0.35574812456911864</c:v>
                </c:pt>
                <c:pt idx="60">
                  <c:v>0.3334652500608249</c:v>
                </c:pt>
                <c:pt idx="61">
                  <c:v>0.3081047747128665</c:v>
                </c:pt>
                <c:pt idx="62">
                  <c:v>0.2805990232874123</c:v>
                </c:pt>
                <c:pt idx="63">
                  <c:v>0.25189164490244864</c:v>
                </c:pt>
                <c:pt idx="64">
                  <c:v>0.22288521002365444</c:v>
                </c:pt>
                <c:pt idx="65">
                  <c:v>0.1943965802151332</c:v>
                </c:pt>
                <c:pt idx="66">
                  <c:v>0.16712286469365897</c:v>
                </c:pt>
                <c:pt idx="67">
                  <c:v>0.14161948255071025</c:v>
                </c:pt>
                <c:pt idx="68">
                  <c:v>0.11829054049229387</c:v>
                </c:pt>
                <c:pt idx="69">
                  <c:v>0.09739057057634719</c:v>
                </c:pt>
                <c:pt idx="70">
                  <c:v>0.07903576938658244</c:v>
                </c:pt>
                <c:pt idx="71">
                  <c:v>0.0632223073318872</c:v>
                </c:pt>
                <c:pt idx="72">
                  <c:v>0.04984904917350724</c:v>
                </c:pt>
                <c:pt idx="73">
                  <c:v>0.03874211245379915</c:v>
                </c:pt>
                <c:pt idx="74">
                  <c:v>0.029679022765491524</c:v>
                </c:pt>
                <c:pt idx="75">
                  <c:v>0.022410718349665397</c:v>
                </c:pt>
                <c:pt idx="76">
                  <c:v>0.01668022249405355</c:v>
                </c:pt>
                <c:pt idx="77">
                  <c:v>0.012237361290429564</c:v>
                </c:pt>
                <c:pt idx="78">
                  <c:v>0.00884939551871873</c:v>
                </c:pt>
                <c:pt idx="79">
                  <c:v>0.006307820280557183</c:v>
                </c:pt>
                <c:pt idx="80">
                  <c:v>0.004431848411938007</c:v>
                </c:pt>
              </c:numCache>
            </c:numRef>
          </c:yVal>
          <c:smooth val="1"/>
        </c:ser>
        <c:axId val="42003694"/>
        <c:axId val="42488927"/>
      </c:scatterChart>
      <c:scatterChart>
        <c:scatterStyle val="lineMarker"/>
        <c:varyColors val="0"/>
        <c:ser>
          <c:idx val="4"/>
          <c:order val="2"/>
          <c:tx>
            <c:v>Decision Rule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Calculus!$E$94:$E$95</c:f>
              <c:numCache>
                <c:ptCount val="2"/>
                <c:pt idx="0">
                  <c:v>1.959963984540054</c:v>
                </c:pt>
                <c:pt idx="1">
                  <c:v>1.959963984540054</c:v>
                </c:pt>
              </c:numCache>
            </c:numRef>
          </c:xVal>
          <c:yVal>
            <c:numRef>
              <c:f>Calculus!$C$94:$C$95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1"/>
          <c:order val="3"/>
          <c:tx>
            <c:v>1-ß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0"/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Calculus!$C$12:$C$92</c:f>
              <c:numCache>
                <c:ptCount val="81"/>
                <c:pt idx="0">
                  <c:v>-3</c:v>
                </c:pt>
                <c:pt idx="1">
                  <c:v>-2.8799397798563557</c:v>
                </c:pt>
                <c:pt idx="2">
                  <c:v>-2.759879559712712</c:v>
                </c:pt>
                <c:pt idx="3">
                  <c:v>-2.6398193395690677</c:v>
                </c:pt>
                <c:pt idx="4">
                  <c:v>-2.519759119425424</c:v>
                </c:pt>
                <c:pt idx="5">
                  <c:v>-2.3996988992817796</c:v>
                </c:pt>
                <c:pt idx="6">
                  <c:v>-2.2796386791381353</c:v>
                </c:pt>
                <c:pt idx="7">
                  <c:v>-2.1595784589944915</c:v>
                </c:pt>
                <c:pt idx="8">
                  <c:v>-2.0395182388508473</c:v>
                </c:pt>
                <c:pt idx="9">
                  <c:v>-1.9194580187072032</c:v>
                </c:pt>
                <c:pt idx="10">
                  <c:v>-1.7993977985635592</c:v>
                </c:pt>
                <c:pt idx="11">
                  <c:v>-1.679337578419915</c:v>
                </c:pt>
                <c:pt idx="12">
                  <c:v>-1.5592773582762711</c:v>
                </c:pt>
                <c:pt idx="13">
                  <c:v>-1.4392171381326269</c:v>
                </c:pt>
                <c:pt idx="14">
                  <c:v>-1.319156917988983</c:v>
                </c:pt>
                <c:pt idx="15">
                  <c:v>-1.1990966978453388</c:v>
                </c:pt>
                <c:pt idx="16">
                  <c:v>-1.0790364777016945</c:v>
                </c:pt>
                <c:pt idx="17">
                  <c:v>-0.9589762575580507</c:v>
                </c:pt>
                <c:pt idx="18">
                  <c:v>-0.8389160374144065</c:v>
                </c:pt>
                <c:pt idx="19">
                  <c:v>-0.7188558172707626</c:v>
                </c:pt>
                <c:pt idx="20">
                  <c:v>-0.5987955971271184</c:v>
                </c:pt>
                <c:pt idx="21">
                  <c:v>-0.4787353769834741</c:v>
                </c:pt>
                <c:pt idx="22">
                  <c:v>-0.35867515683982987</c:v>
                </c:pt>
                <c:pt idx="23">
                  <c:v>-0.2386149366961865</c:v>
                </c:pt>
                <c:pt idx="24">
                  <c:v>-0.11855471655254224</c:v>
                </c:pt>
                <c:pt idx="25">
                  <c:v>0.0015055035911020198</c:v>
                </c:pt>
                <c:pt idx="26">
                  <c:v>0.12156572373474628</c:v>
                </c:pt>
                <c:pt idx="27">
                  <c:v>0.24162594387839054</c:v>
                </c:pt>
                <c:pt idx="28">
                  <c:v>0.3616861640220339</c:v>
                </c:pt>
                <c:pt idx="29">
                  <c:v>0.48174638416567817</c:v>
                </c:pt>
                <c:pt idx="30">
                  <c:v>0.6018066043093224</c:v>
                </c:pt>
                <c:pt idx="31">
                  <c:v>0.7218668244529667</c:v>
                </c:pt>
                <c:pt idx="32">
                  <c:v>0.8419270445966109</c:v>
                </c:pt>
                <c:pt idx="33">
                  <c:v>0.9619872647402543</c:v>
                </c:pt>
                <c:pt idx="34">
                  <c:v>1.0820474848838986</c:v>
                </c:pt>
                <c:pt idx="35">
                  <c:v>1.2021077050275428</c:v>
                </c:pt>
                <c:pt idx="36">
                  <c:v>1.322167925171187</c:v>
                </c:pt>
                <c:pt idx="37">
                  <c:v>1.4422281453148313</c:v>
                </c:pt>
                <c:pt idx="38">
                  <c:v>1.5622883654584747</c:v>
                </c:pt>
                <c:pt idx="39">
                  <c:v>1.682348585602119</c:v>
                </c:pt>
                <c:pt idx="40">
                  <c:v>1.8024088057457632</c:v>
                </c:pt>
                <c:pt idx="41">
                  <c:v>1.9224690258894066</c:v>
                </c:pt>
                <c:pt idx="42">
                  <c:v>2.0425292460330517</c:v>
                </c:pt>
                <c:pt idx="43">
                  <c:v>2.162589466176695</c:v>
                </c:pt>
                <c:pt idx="44">
                  <c:v>2.2826496863203403</c:v>
                </c:pt>
                <c:pt idx="45">
                  <c:v>2.4027099064639836</c:v>
                </c:pt>
                <c:pt idx="46">
                  <c:v>2.522770126607627</c:v>
                </c:pt>
                <c:pt idx="47">
                  <c:v>2.642830346751272</c:v>
                </c:pt>
                <c:pt idx="48">
                  <c:v>2.7628905668949155</c:v>
                </c:pt>
                <c:pt idx="49">
                  <c:v>2.8829507870385607</c:v>
                </c:pt>
                <c:pt idx="50">
                  <c:v>3.003011007182204</c:v>
                </c:pt>
                <c:pt idx="51">
                  <c:v>3.1230712273258474</c:v>
                </c:pt>
                <c:pt idx="52">
                  <c:v>3.2431314474694926</c:v>
                </c:pt>
                <c:pt idx="53">
                  <c:v>3.363191667613136</c:v>
                </c:pt>
                <c:pt idx="54">
                  <c:v>3.483251887756781</c:v>
                </c:pt>
                <c:pt idx="55">
                  <c:v>3.6033121079004244</c:v>
                </c:pt>
                <c:pt idx="56">
                  <c:v>3.723372328044068</c:v>
                </c:pt>
                <c:pt idx="57">
                  <c:v>3.843432548187713</c:v>
                </c:pt>
                <c:pt idx="58">
                  <c:v>3.9634927683313563</c:v>
                </c:pt>
                <c:pt idx="59">
                  <c:v>4.0835529884750015</c:v>
                </c:pt>
                <c:pt idx="60">
                  <c:v>4.203613208618645</c:v>
                </c:pt>
                <c:pt idx="61">
                  <c:v>4.323673428762288</c:v>
                </c:pt>
                <c:pt idx="62">
                  <c:v>4.443733648905933</c:v>
                </c:pt>
                <c:pt idx="63">
                  <c:v>4.563793869049577</c:v>
                </c:pt>
                <c:pt idx="64">
                  <c:v>4.683854089193222</c:v>
                </c:pt>
                <c:pt idx="65">
                  <c:v>4.803914309336865</c:v>
                </c:pt>
                <c:pt idx="66">
                  <c:v>4.923974529480509</c:v>
                </c:pt>
                <c:pt idx="67">
                  <c:v>5.044034749624153</c:v>
                </c:pt>
                <c:pt idx="68">
                  <c:v>5.164094969767797</c:v>
                </c:pt>
                <c:pt idx="69">
                  <c:v>5.284155189911441</c:v>
                </c:pt>
                <c:pt idx="70">
                  <c:v>5.404215410055086</c:v>
                </c:pt>
                <c:pt idx="71">
                  <c:v>5.52427563019873</c:v>
                </c:pt>
                <c:pt idx="72">
                  <c:v>5.644335850342374</c:v>
                </c:pt>
                <c:pt idx="73">
                  <c:v>5.764396070486018</c:v>
                </c:pt>
                <c:pt idx="74">
                  <c:v>5.884456290629663</c:v>
                </c:pt>
                <c:pt idx="75">
                  <c:v>6.004516510773307</c:v>
                </c:pt>
                <c:pt idx="76">
                  <c:v>6.124576730916949</c:v>
                </c:pt>
                <c:pt idx="77">
                  <c:v>6.244636951060594</c:v>
                </c:pt>
                <c:pt idx="78">
                  <c:v>6.364697171204238</c:v>
                </c:pt>
                <c:pt idx="79">
                  <c:v>6.484757391347882</c:v>
                </c:pt>
                <c:pt idx="80">
                  <c:v>6.6048176114915265</c:v>
                </c:pt>
              </c:numCache>
            </c:numRef>
          </c:xVal>
          <c:yVal>
            <c:numRef>
              <c:f>Calculus!$M$12:$M$92</c:f>
              <c:numCache>
                <c:ptCount val="81"/>
                <c:pt idx="0">
                  <c:v>0.850838768327188</c:v>
                </c:pt>
                <c:pt idx="1">
                  <c:v>0.8212079454732306</c:v>
                </c:pt>
                <c:pt idx="2">
                  <c:v>0.7881213235620047</c:v>
                </c:pt>
                <c:pt idx="3">
                  <c:v>0.751704088375561</c:v>
                </c:pt>
                <c:pt idx="4">
                  <c:v>0.7121941457555652</c:v>
                </c:pt>
                <c:pt idx="5">
                  <c:v>0.6699419572712813</c:v>
                </c:pt>
                <c:pt idx="6">
                  <c:v>0.6254037234185059</c:v>
                </c:pt>
                <c:pt idx="7">
                  <c:v>0.5791279279574097</c:v>
                </c:pt>
                <c:pt idx="8">
                  <c:v>0.5317358508016604</c:v>
                </c:pt>
                <c:pt idx="9">
                  <c:v>0.4838972279336605</c:v>
                </c:pt>
                <c:pt idx="10">
                  <c:v>0.436302718156127</c:v>
                </c:pt>
                <c:pt idx="11">
                  <c:v>0.3896351694561886</c:v>
                </c:pt>
                <c:pt idx="12">
                  <c:v>0.3445418205882501</c:v>
                </c:pt>
                <c:pt idx="13">
                  <c:v>0.30160950743064263</c:v>
                </c:pt>
                <c:pt idx="14">
                  <c:v>0.2613446756489205</c:v>
                </c:pt>
                <c:pt idx="15">
                  <c:v>0.2241595624690882</c:v>
                </c:pt>
                <c:pt idx="16">
                  <c:v>0.19036535157670054</c:v>
                </c:pt>
                <c:pt idx="17">
                  <c:v>0.1601724886804745</c:v>
                </c:pt>
                <c:pt idx="18">
                  <c:v>0.1336977362427516</c:v>
                </c:pt>
                <c:pt idx="19">
                  <c:v>0.11097700353586892</c:v>
                </c:pt>
                <c:pt idx="20">
                  <c:v>0.09198255900959829</c:v>
                </c:pt>
                <c:pt idx="21">
                  <c:v>0.07664294549850403</c:v>
                </c:pt>
                <c:pt idx="22">
                  <c:v>0.06486378665589254</c:v>
                </c:pt>
                <c:pt idx="23">
                  <c:v>0.05654769065913945</c:v>
                </c:pt>
                <c:pt idx="24">
                  <c:v>0.05161160796745179</c:v>
                </c:pt>
                <c:pt idx="25">
                  <c:v>0.050000259632845934</c:v>
                </c:pt>
                <c:pt idx="26">
                  <c:v>0.05169459449573288</c:v>
                </c:pt>
                <c:pt idx="27">
                  <c:v>0.056714631286938544</c:v>
                </c:pt>
                <c:pt idx="28">
                  <c:v>0.06511647125012732</c:v>
                </c:pt>
                <c:pt idx="29">
                  <c:v>0.07698370665624577</c:v>
                </c:pt>
                <c:pt idx="30">
                  <c:v>0.09241387964668069</c:v>
                </c:pt>
                <c:pt idx="31">
                  <c:v>0.11150104243500536</c:v>
                </c:pt>
                <c:pt idx="32">
                  <c:v>0.1343158099970443</c:v>
                </c:pt>
                <c:pt idx="33">
                  <c:v>0.1608845536907213</c:v>
                </c:pt>
                <c:pt idx="34">
                  <c:v>0.1911695319198533</c:v>
                </c:pt>
                <c:pt idx="35">
                  <c:v>0.22505176802041393</c:v>
                </c:pt>
                <c:pt idx="36">
                  <c:v>0.2623183495302137</c:v>
                </c:pt>
                <c:pt idx="37">
                  <c:v>0.3026555327522782</c:v>
                </c:pt>
                <c:pt idx="38">
                  <c:v>0.34564860407345777</c:v>
                </c:pt>
                <c:pt idx="39">
                  <c:v>0.39078890485124207</c:v>
                </c:pt>
                <c:pt idx="40">
                  <c:v>0.43748781669372516</c:v>
                </c:pt>
                <c:pt idx="41">
                  <c:v>0.48509688812372287</c:v>
                </c:pt>
                <c:pt idx="42">
                  <c:v>0.5329327271101768</c:v>
                </c:pt>
                <c:pt idx="43">
                  <c:v>0.5803048489491387</c:v>
                </c:pt>
                <c:pt idx="44">
                  <c:v>0.6265444057319894</c:v>
                </c:pt>
                <c:pt idx="45">
                  <c:v>0.671031662848989</c:v>
                </c:pt>
                <c:pt idx="46">
                  <c:v>0.7132202359091127</c:v>
                </c:pt>
                <c:pt idx="47">
                  <c:v>0.7526564387393199</c:v>
                </c:pt>
                <c:pt idx="48">
                  <c:v>0.7889925774853263</c:v>
                </c:pt>
                <c:pt idx="49">
                  <c:v>0.8219935982985533</c:v>
                </c:pt>
                <c:pt idx="50">
                  <c:v>0.8515370896032951</c:v>
                </c:pt>
                <c:pt idx="51">
                  <c:v>0.8776071887805851</c:v>
                </c:pt>
                <c:pt idx="52">
                  <c:v>0.9002833917388543</c:v>
                </c:pt>
                <c:pt idx="53">
                  <c:v>0.919725573474358</c:v>
                </c:pt>
                <c:pt idx="54">
                  <c:v>0.9361566800445413</c:v>
                </c:pt>
                <c:pt idx="55">
                  <c:v>0.9498445498093928</c:v>
                </c:pt>
                <c:pt idx="56">
                  <c:v>0.9610841848000448</c:v>
                </c:pt>
                <c:pt idx="57">
                  <c:v>0.9701815551440928</c:v>
                </c:pt>
                <c:pt idx="58">
                  <c:v>0.9774397209485468</c:v>
                </c:pt>
                <c:pt idx="59">
                  <c:v>0.9831477378366397</c:v>
                </c:pt>
                <c:pt idx="60">
                  <c:v>0.987572510617596</c:v>
                </c:pt>
                <c:pt idx="61">
                  <c:v>0.990953501978429</c:v>
                </c:pt>
                <c:pt idx="62">
                  <c:v>0.9935000068493361</c:v>
                </c:pt>
                <c:pt idx="63">
                  <c:v>0.9953905749396011</c:v>
                </c:pt>
                <c:pt idx="64">
                  <c:v>0.9967741014833812</c:v>
                </c:pt>
                <c:pt idx="65">
                  <c:v>0.9977721002984474</c:v>
                </c:pt>
                <c:pt idx="66">
                  <c:v>0.9984817105975288</c:v>
                </c:pt>
                <c:pt idx="67">
                  <c:v>0.9989790548984961</c:v>
                </c:pt>
                <c:pt idx="68">
                  <c:v>0.9993226458586113</c:v>
                </c:pt>
                <c:pt idx="69">
                  <c:v>0.9995566231214027</c:v>
                </c:pt>
                <c:pt idx="70">
                  <c:v>0.9997136785393065</c:v>
                </c:pt>
                <c:pt idx="71">
                  <c:v>0.9998175938463004</c:v>
                </c:pt>
                <c:pt idx="72">
                  <c:v>0.9998853663388189</c:v>
                </c:pt>
                <c:pt idx="73">
                  <c:v>0.9999289350505066</c:v>
                </c:pt>
                <c:pt idx="74">
                  <c:v>0.9999565435815518</c:v>
                </c:pt>
                <c:pt idx="75">
                  <c:v>0.9999737884227239</c:v>
                </c:pt>
                <c:pt idx="76">
                  <c:v>0.9999844059261466</c:v>
                </c:pt>
                <c:pt idx="77">
                  <c:v>0.9999908495907405</c:v>
                </c:pt>
                <c:pt idx="78">
                  <c:v>0.9999947042921702</c:v>
                </c:pt>
                <c:pt idx="79">
                  <c:v>0.9999969772734455</c:v>
                </c:pt>
                <c:pt idx="80">
                  <c:v>0.9999982984116476</c:v>
                </c:pt>
              </c:numCache>
            </c:numRef>
          </c:yVal>
          <c:smooth val="1"/>
        </c:ser>
        <c:ser>
          <c:idx val="5"/>
          <c:order val="4"/>
          <c:tx>
            <c:v>Ec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Report!$C$3:$D$3</c:f>
              <c:numCache/>
            </c:numRef>
          </c:xVal>
          <c:yVal>
            <c:numLit>
              <c:ptCount val="2"/>
              <c:pt idx="0">
                <c:v>0.95</c:v>
              </c:pt>
              <c:pt idx="1">
                <c:v>0.95</c:v>
              </c:pt>
            </c:numLit>
          </c:yVal>
          <c:smooth val="0"/>
        </c:ser>
        <c:axId val="46856024"/>
        <c:axId val="19051033"/>
      </c:scatterChart>
      <c:valAx>
        <c:axId val="42003694"/>
        <c:scaling>
          <c:orientation val="minMax"/>
          <c:max val="1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x</a:t>
                </a:r>
                <a:r>
                  <a:rPr lang="en-US" cap="none" sz="1800" b="0" i="0" u="none" baseline="0"/>
                  <a:t> (z)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488927"/>
        <c:crosses val="autoZero"/>
        <c:crossBetween val="midCat"/>
        <c:dispUnits/>
        <c:majorUnit val="1"/>
        <c:minorUnit val="0.5"/>
      </c:valAx>
      <c:valAx>
        <c:axId val="42488927"/>
        <c:scaling>
          <c:orientation val="minMax"/>
          <c:min val="0"/>
        </c:scaling>
        <c:axPos val="l"/>
        <c:delete val="0"/>
        <c:numFmt formatCode="0.0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2003694"/>
        <c:crossesAt val="-5"/>
        <c:crossBetween val="midCat"/>
        <c:dispUnits/>
      </c:valAx>
      <c:valAx>
        <c:axId val="46856024"/>
        <c:scaling>
          <c:orientation val="minMax"/>
        </c:scaling>
        <c:axPos val="b"/>
        <c:delete val="1"/>
        <c:majorTickMark val="in"/>
        <c:minorTickMark val="none"/>
        <c:tickLblPos val="nextTo"/>
        <c:crossAx val="19051033"/>
        <c:crosses val="max"/>
        <c:crossBetween val="midCat"/>
        <c:dispUnits/>
      </c:valAx>
      <c:valAx>
        <c:axId val="19051033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1 - ß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56024"/>
        <c:crosses val="max"/>
        <c:crossBetween val="midCat"/>
        <c:dispUnits/>
        <c:majorUnit val="0.05"/>
        <c:minorUnit val="0.0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0</xdr:row>
      <xdr:rowOff>38100</xdr:rowOff>
    </xdr:from>
    <xdr:to>
      <xdr:col>15</xdr:col>
      <xdr:colOff>0</xdr:colOff>
      <xdr:row>28</xdr:row>
      <xdr:rowOff>142875</xdr:rowOff>
    </xdr:to>
    <xdr:graphicFrame>
      <xdr:nvGraphicFramePr>
        <xdr:cNvPr id="1" name="Chart 6"/>
        <xdr:cNvGraphicFramePr/>
      </xdr:nvGraphicFramePr>
      <xdr:xfrm>
        <a:off x="5457825" y="38100"/>
        <a:ext cx="4772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nt.vanstapel@med.kuleuven.ac.be?subject=Calculator%20Operating%20Character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I16"/>
  <sheetViews>
    <sheetView showRowColHeaders="0" workbookViewId="0" topLeftCell="A1">
      <selection activeCell="B7" sqref="B7"/>
    </sheetView>
  </sheetViews>
  <sheetFormatPr defaultColWidth="9.140625" defaultRowHeight="12.75"/>
  <cols>
    <col min="1" max="16384" width="9.140625" style="27" customWidth="1"/>
  </cols>
  <sheetData>
    <row r="2" ht="12.75">
      <c r="B2" s="28" t="s">
        <v>17</v>
      </c>
    </row>
    <row r="3" ht="12.75">
      <c r="B3" s="27" t="s">
        <v>20</v>
      </c>
    </row>
    <row r="4" ht="12.75">
      <c r="B4" s="27" t="s">
        <v>18</v>
      </c>
    </row>
    <row r="5" spans="2:3" ht="12.75">
      <c r="B5" s="29" t="s">
        <v>22</v>
      </c>
      <c r="C5" s="29"/>
    </row>
    <row r="6" ht="12.75">
      <c r="B6" s="27" t="s">
        <v>29</v>
      </c>
    </row>
    <row r="7" ht="12.75">
      <c r="B7" s="44" t="s">
        <v>61</v>
      </c>
    </row>
    <row r="8" spans="2:9" ht="12.75">
      <c r="B8" s="29" t="s">
        <v>21</v>
      </c>
      <c r="C8" s="29"/>
      <c r="D8" s="29"/>
      <c r="E8" s="29"/>
      <c r="F8" s="29"/>
      <c r="G8" s="29"/>
      <c r="H8" s="29"/>
      <c r="I8" s="29"/>
    </row>
    <row r="9" ht="12.75">
      <c r="B9" s="27" t="s">
        <v>30</v>
      </c>
    </row>
    <row r="10" ht="12.75">
      <c r="B10" s="27" t="s">
        <v>31</v>
      </c>
    </row>
    <row r="12" ht="12.75">
      <c r="B12" s="28" t="s">
        <v>19</v>
      </c>
    </row>
    <row r="13" ht="12.75">
      <c r="B13" s="27" t="s">
        <v>32</v>
      </c>
    </row>
    <row r="14" ht="15.75">
      <c r="B14" s="27" t="s">
        <v>33</v>
      </c>
    </row>
    <row r="15" ht="12.75">
      <c r="B15" s="27" t="s">
        <v>34</v>
      </c>
    </row>
    <row r="16" ht="12.75">
      <c r="B16" s="27" t="s">
        <v>35</v>
      </c>
    </row>
  </sheetData>
  <sheetProtection password="DF77" sheet="1" objects="1" scenarios="1"/>
  <hyperlinks>
    <hyperlink ref="B7" r:id="rId1" display="All other use is permitted only after written consent of the author. 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29"/>
  <sheetViews>
    <sheetView showRowColHeaders="0" tabSelected="1" zoomScale="70" zoomScaleNormal="70" workbookViewId="0" topLeftCell="A1">
      <selection activeCell="C9" sqref="C9"/>
    </sheetView>
  </sheetViews>
  <sheetFormatPr defaultColWidth="9.140625" defaultRowHeight="12.75"/>
  <cols>
    <col min="1" max="1" width="7.57421875" style="15" customWidth="1"/>
    <col min="2" max="2" width="18.8515625" style="16" customWidth="1"/>
    <col min="3" max="4" width="10.7109375" style="17" customWidth="1"/>
    <col min="5" max="5" width="6.140625" style="15" customWidth="1"/>
    <col min="6" max="7" width="10.28125" style="17" customWidth="1"/>
    <col min="8" max="12" width="10.28125" style="15" customWidth="1"/>
    <col min="13" max="16384" width="9.140625" style="15" customWidth="1"/>
  </cols>
  <sheetData>
    <row r="1" ht="12.75"/>
    <row r="2" spans="2:10" ht="18.75">
      <c r="B2" s="20" t="s">
        <v>8</v>
      </c>
      <c r="C2" s="33" t="s">
        <v>48</v>
      </c>
      <c r="D2" s="34" t="s">
        <v>49</v>
      </c>
      <c r="J2" s="20"/>
    </row>
    <row r="3" spans="2:10" ht="18.75">
      <c r="B3" s="25" t="s">
        <v>43</v>
      </c>
      <c r="C3" s="40">
        <v>0</v>
      </c>
      <c r="D3" s="39">
        <f>(D8+D7)</f>
        <v>3.6048176114915265</v>
      </c>
      <c r="E3" s="37" t="s">
        <v>51</v>
      </c>
      <c r="J3" s="20"/>
    </row>
    <row r="4" spans="2:5" ht="15.75">
      <c r="B4" s="25" t="s">
        <v>44</v>
      </c>
      <c r="C4" s="41">
        <f>1</f>
        <v>1</v>
      </c>
      <c r="D4" s="39">
        <f>C4</f>
        <v>1</v>
      </c>
      <c r="E4" s="37" t="s">
        <v>51</v>
      </c>
    </row>
    <row r="5" ht="15.75">
      <c r="B5" s="32"/>
    </row>
    <row r="6" spans="2:4" ht="18.75">
      <c r="B6" s="25" t="s">
        <v>16</v>
      </c>
      <c r="C6" s="36" t="s">
        <v>50</v>
      </c>
      <c r="D6" s="31" t="s">
        <v>56</v>
      </c>
    </row>
    <row r="7" spans="2:7" ht="15.75">
      <c r="B7" s="25" t="s">
        <v>45</v>
      </c>
      <c r="C7" s="45">
        <v>0.025</v>
      </c>
      <c r="D7" s="30">
        <f>NORMSINV(1-C7)/SQRT(C9)</f>
        <v>1.959963984540054</v>
      </c>
      <c r="E7" s="16"/>
      <c r="G7" s="18"/>
    </row>
    <row r="8" spans="2:6" ht="12.75" customHeight="1">
      <c r="B8" s="25" t="s">
        <v>46</v>
      </c>
      <c r="C8" s="45">
        <v>0.05</v>
      </c>
      <c r="D8" s="30">
        <f>NORMSINV(1-C8)/SQRT(C9)</f>
        <v>1.6448536269514724</v>
      </c>
      <c r="E8" s="19"/>
      <c r="F8" s="18"/>
    </row>
    <row r="9" spans="2:4" ht="12.75" customHeight="1">
      <c r="B9" s="25" t="s">
        <v>55</v>
      </c>
      <c r="C9" s="38">
        <v>1</v>
      </c>
      <c r="D9" s="31"/>
    </row>
    <row r="10" ht="15.75">
      <c r="B10" s="25"/>
    </row>
    <row r="11" ht="15.75">
      <c r="B11" s="35" t="s">
        <v>25</v>
      </c>
    </row>
    <row r="12" ht="18.75">
      <c r="B12" s="42" t="s">
        <v>58</v>
      </c>
    </row>
    <row r="13" ht="15.75">
      <c r="B13" s="35" t="s">
        <v>26</v>
      </c>
    </row>
    <row r="14" ht="18.75">
      <c r="B14" s="42" t="s">
        <v>59</v>
      </c>
    </row>
    <row r="15" ht="15.75">
      <c r="B15" s="35" t="s">
        <v>14</v>
      </c>
    </row>
    <row r="16" ht="15.75">
      <c r="B16" s="42" t="s">
        <v>27</v>
      </c>
    </row>
    <row r="17" spans="2:6" ht="18.75">
      <c r="B17" s="42" t="s">
        <v>23</v>
      </c>
      <c r="F17" s="20"/>
    </row>
    <row r="18" spans="2:6" ht="12.75" customHeight="1">
      <c r="B18" s="43" t="s">
        <v>52</v>
      </c>
      <c r="F18" s="20"/>
    </row>
    <row r="19" ht="15.75">
      <c r="B19" s="35" t="s">
        <v>15</v>
      </c>
    </row>
    <row r="20" ht="15.75">
      <c r="B20" s="42" t="s">
        <v>24</v>
      </c>
    </row>
    <row r="21" ht="15.75">
      <c r="B21" s="42" t="s">
        <v>53</v>
      </c>
    </row>
    <row r="22" ht="15.75">
      <c r="B22" s="43" t="s">
        <v>54</v>
      </c>
    </row>
    <row r="23" ht="18.75">
      <c r="B23" s="35" t="s">
        <v>47</v>
      </c>
    </row>
    <row r="24" ht="15.75">
      <c r="B24" s="42" t="s">
        <v>28</v>
      </c>
    </row>
    <row r="25" ht="15.75">
      <c r="B25" s="35" t="s">
        <v>57</v>
      </c>
    </row>
    <row r="26" ht="15.75">
      <c r="B26" s="42" t="s">
        <v>60</v>
      </c>
    </row>
    <row r="27" ht="15.75">
      <c r="B27" s="32"/>
    </row>
    <row r="28" ht="15.75">
      <c r="B28" s="42" t="s">
        <v>13</v>
      </c>
    </row>
    <row r="29" ht="15.75">
      <c r="B29" s="42" t="s">
        <v>12</v>
      </c>
    </row>
  </sheetData>
  <sheetProtection password="DF77" sheet="1" objects="1" scenarios="1" selectLockedCells="1"/>
  <dataValidations count="2">
    <dataValidation type="whole" operator="greaterThanOrEqual" allowBlank="1" showInputMessage="1" showErrorMessage="1" sqref="C9">
      <formula1>1</formula1>
    </dataValidation>
    <dataValidation type="decimal" allowBlank="1" showInputMessage="1" showErrorMessage="1" sqref="C7:C8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F148"/>
  <sheetViews>
    <sheetView showRowColHeaders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4" sqref="E4"/>
    </sheetView>
  </sheetViews>
  <sheetFormatPr defaultColWidth="9.140625" defaultRowHeight="12.75"/>
  <cols>
    <col min="1" max="1" width="6.57421875" style="0" customWidth="1"/>
    <col min="2" max="2" width="3.421875" style="0" customWidth="1"/>
    <col min="3" max="3" width="9.28125" style="6" customWidth="1"/>
    <col min="4" max="4" width="2.57421875" style="0" customWidth="1"/>
    <col min="5" max="8" width="9.7109375" style="6" customWidth="1"/>
    <col min="9" max="9" width="3.28125" style="0" customWidth="1"/>
    <col min="10" max="10" width="9.7109375" style="10" customWidth="1"/>
    <col min="11" max="11" width="9.8515625" style="6" customWidth="1"/>
    <col min="12" max="12" width="10.57421875" style="6" customWidth="1"/>
    <col min="13" max="13" width="11.28125" style="0" customWidth="1"/>
    <col min="14" max="14" width="11.00390625" style="6" customWidth="1"/>
    <col min="15" max="15" width="12.7109375" style="6" customWidth="1"/>
    <col min="16" max="18" width="13.28125" style="6" customWidth="1"/>
    <col min="19" max="19" width="10.57421875" style="0" customWidth="1"/>
    <col min="20" max="20" width="10.421875" style="6" customWidth="1"/>
    <col min="21" max="21" width="10.421875" style="0" customWidth="1"/>
    <col min="22" max="22" width="10.7109375" style="0" customWidth="1"/>
    <col min="23" max="23" width="9.421875" style="0" customWidth="1"/>
    <col min="28" max="28" width="2.8515625" style="0" customWidth="1"/>
    <col min="29" max="30" width="9.7109375" style="0" customWidth="1"/>
    <col min="31" max="31" width="10.00390625" style="0" customWidth="1"/>
  </cols>
  <sheetData>
    <row r="2" spans="3:25" ht="15.75">
      <c r="C2" s="6" t="s">
        <v>4</v>
      </c>
      <c r="E2" s="7" t="s">
        <v>0</v>
      </c>
      <c r="F2" s="10"/>
      <c r="G2" s="10" t="s">
        <v>39</v>
      </c>
      <c r="H2" s="10"/>
      <c r="K2" s="7" t="s">
        <v>38</v>
      </c>
      <c r="L2" s="10" t="s">
        <v>37</v>
      </c>
      <c r="M2" s="6" t="s">
        <v>36</v>
      </c>
      <c r="Y2" s="1"/>
    </row>
    <row r="3" spans="3:12" ht="12.75">
      <c r="C3" s="1" t="s">
        <v>1</v>
      </c>
      <c r="E3" s="6">
        <f>(Report!C3)</f>
        <v>0</v>
      </c>
      <c r="G3" s="6">
        <f>Report!$D$3</f>
        <v>3.6048176114915265</v>
      </c>
      <c r="K3" s="7">
        <f>Report!C7</f>
        <v>0.025</v>
      </c>
      <c r="L3" s="10">
        <f>Report!C8</f>
        <v>0.05</v>
      </c>
    </row>
    <row r="4" spans="3:12" ht="15.75">
      <c r="C4" s="1" t="s">
        <v>2</v>
      </c>
      <c r="E4" s="11">
        <f>Report!C4/SQRT(E5)</f>
        <v>1</v>
      </c>
      <c r="F4" s="1"/>
      <c r="G4" s="11">
        <f>E4</f>
        <v>1</v>
      </c>
      <c r="H4" s="1"/>
      <c r="I4" s="1"/>
      <c r="K4" s="7" t="s">
        <v>40</v>
      </c>
      <c r="L4" s="10" t="s">
        <v>41</v>
      </c>
    </row>
    <row r="5" spans="3:22" ht="12.75">
      <c r="C5" s="1" t="s">
        <v>3</v>
      </c>
      <c r="E5" s="6">
        <f>Report!C9</f>
        <v>1</v>
      </c>
      <c r="G5" s="6">
        <f>E5</f>
        <v>1</v>
      </c>
      <c r="K5" s="7">
        <f>Report!$D$7</f>
        <v>1.959963984540054</v>
      </c>
      <c r="L5" s="10">
        <f>Report!D8</f>
        <v>1.6448536269514724</v>
      </c>
      <c r="U5" s="6"/>
      <c r="V5" s="6"/>
    </row>
    <row r="6" spans="11:25" ht="12.75">
      <c r="K6" s="10"/>
      <c r="U6" s="6"/>
      <c r="V6" s="6"/>
      <c r="Y6" s="4"/>
    </row>
    <row r="7" spans="3:25" ht="12.75">
      <c r="C7" s="1"/>
      <c r="E7" s="7" t="s">
        <v>11</v>
      </c>
      <c r="F7" s="7" t="s">
        <v>9</v>
      </c>
      <c r="G7" s="10" t="s">
        <v>11</v>
      </c>
      <c r="H7" s="10" t="s">
        <v>9</v>
      </c>
      <c r="M7" s="6"/>
      <c r="S7" s="6"/>
      <c r="U7" s="6"/>
      <c r="V7" s="6"/>
      <c r="Y7" s="4"/>
    </row>
    <row r="8" spans="5:22" ht="12.75">
      <c r="E8" s="7"/>
      <c r="F8" s="7"/>
      <c r="G8" s="10"/>
      <c r="H8" s="10"/>
      <c r="O8"/>
      <c r="V8" s="6"/>
    </row>
    <row r="9" spans="3:21" ht="15.75">
      <c r="C9" s="12">
        <f>MIN(Calculus!$E$3-3*Calculus!$E$4,Calculus!$G$3-3*Calculus!$G$4)</f>
        <v>-3</v>
      </c>
      <c r="E9" s="7" t="s">
        <v>5</v>
      </c>
      <c r="F9" s="7" t="s">
        <v>6</v>
      </c>
      <c r="G9" s="10" t="s">
        <v>7</v>
      </c>
      <c r="H9" s="10" t="s">
        <v>10</v>
      </c>
      <c r="J9" s="7"/>
      <c r="K9" s="6" t="s">
        <v>42</v>
      </c>
      <c r="M9" s="6"/>
      <c r="S9" s="6"/>
      <c r="T9"/>
      <c r="U9" s="6"/>
    </row>
    <row r="10" spans="3:21" ht="13.5" customHeight="1">
      <c r="C10" s="12">
        <f>MAX(Calculus!$E$3+3*Calculus!$E$4,Calculus!$G$3+3*Calculus!$G$4)</f>
        <v>6.6048176114915265</v>
      </c>
      <c r="H10" s="4"/>
      <c r="J10" s="6"/>
      <c r="M10" s="11"/>
      <c r="O10" s="11"/>
      <c r="S10" s="11"/>
      <c r="T10"/>
      <c r="U10" s="11"/>
    </row>
    <row r="11" spans="5:10" ht="13.5" customHeight="1">
      <c r="E11" s="13"/>
      <c r="G11" s="13"/>
      <c r="I11" s="4"/>
      <c r="J11" s="6"/>
    </row>
    <row r="12" spans="1:22" ht="12.75">
      <c r="A12">
        <v>0</v>
      </c>
      <c r="C12" s="12">
        <f>MIN(C9:C10)</f>
        <v>-3</v>
      </c>
      <c r="E12" s="8">
        <f aca="true" t="shared" si="0" ref="E12:E43">NORMDIST($C12,$E$3,$E$4,0)</f>
        <v>0.004431848411938007</v>
      </c>
      <c r="F12" s="8">
        <f aca="true" t="shared" si="1" ref="F12:F43">NORMDIST($C12,$E$3,$E$4,1)</f>
        <v>0.0013498980316301035</v>
      </c>
      <c r="G12" s="9">
        <f aca="true" t="shared" si="2" ref="G12:G43">NORMDIST($C12,$G$3,$G$4,0)</f>
        <v>1.3432667982182143E-10</v>
      </c>
      <c r="H12" s="9">
        <f aca="true" t="shared" si="3" ref="H12:H43">NORMDIST($C12,$G$3,$G$4,1)</f>
        <v>1.9900352107279736E-11</v>
      </c>
      <c r="I12" s="4"/>
      <c r="J12" s="8"/>
      <c r="K12" s="9">
        <f aca="true" t="shared" si="4" ref="K12:K43">NORMDIST(-$K$5,$C12,$G$4,1)</f>
        <v>0.8508384157958045</v>
      </c>
      <c r="L12" s="9">
        <f aca="true" t="shared" si="5" ref="L12:L43">1-NORMDIST($K$5,$C12,$G$4,1)</f>
        <v>3.525313834185084E-07</v>
      </c>
      <c r="M12" s="11">
        <f>(K12+L12)</f>
        <v>0.850838768327188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>
      <c r="A13">
        <v>1</v>
      </c>
      <c r="C13" s="12">
        <f aca="true" t="shared" si="6" ref="C13:C50">$C$12+($C$92-$C$12)*(($A13-$A$12)/($A$92-$A$12))</f>
        <v>-2.8799397798563557</v>
      </c>
      <c r="E13" s="8">
        <f t="shared" si="0"/>
        <v>0.006307820280557183</v>
      </c>
      <c r="F13" s="8">
        <f t="shared" si="1"/>
        <v>0.0019887556798001693</v>
      </c>
      <c r="G13" s="9">
        <f t="shared" si="2"/>
        <v>2.9472519222713174E-10</v>
      </c>
      <c r="H13" s="9">
        <f t="shared" si="3"/>
        <v>4.4437339251932977E-11</v>
      </c>
      <c r="I13" s="4"/>
      <c r="J13" s="8"/>
      <c r="K13" s="9">
        <f t="shared" si="4"/>
        <v>0.8212072959629355</v>
      </c>
      <c r="L13" s="9">
        <f t="shared" si="5"/>
        <v>6.495102951031839E-07</v>
      </c>
      <c r="M13" s="11">
        <f aca="true" t="shared" si="7" ref="M13:M76">(K13+L13)</f>
        <v>0.8212079454732306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>
        <f>A13+1</f>
        <v>2</v>
      </c>
      <c r="C14" s="12">
        <f t="shared" si="6"/>
        <v>-2.759879559712712</v>
      </c>
      <c r="E14" s="8">
        <f t="shared" si="0"/>
        <v>0.008849395518718719</v>
      </c>
      <c r="F14" s="8">
        <f t="shared" si="1"/>
        <v>0.0028911337228416656</v>
      </c>
      <c r="G14" s="9">
        <f t="shared" si="2"/>
        <v>6.374000893462919E-10</v>
      </c>
      <c r="H14" s="9">
        <f t="shared" si="3"/>
        <v>9.783770515268247E-11</v>
      </c>
      <c r="I14" s="4"/>
      <c r="J14" s="8"/>
      <c r="K14" s="9">
        <f t="shared" si="4"/>
        <v>0.7881201434313728</v>
      </c>
      <c r="L14" s="9">
        <f t="shared" si="5"/>
        <v>1.1801306318837135E-06</v>
      </c>
      <c r="M14" s="11">
        <f t="shared" si="7"/>
        <v>0.7881213235620047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2.75">
      <c r="A15">
        <f aca="true" t="shared" si="8" ref="A15:A91">A14+1</f>
        <v>3</v>
      </c>
      <c r="C15" s="12">
        <f t="shared" si="6"/>
        <v>-2.6398193395690677</v>
      </c>
      <c r="E15" s="8">
        <f t="shared" si="0"/>
        <v>0.012237361290429547</v>
      </c>
      <c r="F15" s="8">
        <f t="shared" si="1"/>
        <v>0.004147511640892887</v>
      </c>
      <c r="G15" s="9">
        <f t="shared" si="2"/>
        <v>1.358772853025801E-09</v>
      </c>
      <c r="H15" s="9">
        <f t="shared" si="3"/>
        <v>2.1239279999530708E-10</v>
      </c>
      <c r="I15" s="4"/>
      <c r="J15" s="8"/>
      <c r="K15" s="9">
        <f t="shared" si="4"/>
        <v>0.7517019737224697</v>
      </c>
      <c r="L15" s="9">
        <f t="shared" si="5"/>
        <v>2.1146530913007666E-06</v>
      </c>
      <c r="M15" s="11">
        <f t="shared" si="7"/>
        <v>0.751704088375561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>
        <f t="shared" si="8"/>
        <v>4</v>
      </c>
      <c r="C16" s="12">
        <f t="shared" si="6"/>
        <v>-2.519759119425424</v>
      </c>
      <c r="E16" s="8">
        <f t="shared" si="0"/>
        <v>0.016680222494053515</v>
      </c>
      <c r="F16" s="8">
        <f t="shared" si="1"/>
        <v>0.005871758437751895</v>
      </c>
      <c r="G16" s="9">
        <f t="shared" si="2"/>
        <v>2.8551010521981606E-09</v>
      </c>
      <c r="H16" s="9">
        <f t="shared" si="3"/>
        <v>4.5462494359775917E-10</v>
      </c>
      <c r="I16" s="4"/>
      <c r="J16" s="8"/>
      <c r="K16" s="9">
        <f t="shared" si="4"/>
        <v>0.7121904087589201</v>
      </c>
      <c r="L16" s="9">
        <f t="shared" si="5"/>
        <v>3.736996645020696E-06</v>
      </c>
      <c r="M16" s="11">
        <f t="shared" si="7"/>
        <v>0.7121941457555652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>
        <f t="shared" si="8"/>
        <v>5</v>
      </c>
      <c r="C17" s="12">
        <f t="shared" si="6"/>
        <v>-2.3996988992817796</v>
      </c>
      <c r="E17" s="8">
        <f t="shared" si="0"/>
        <v>0.022410718349665446</v>
      </c>
      <c r="F17" s="8">
        <f t="shared" si="1"/>
        <v>0.008204281370627009</v>
      </c>
      <c r="G17" s="9">
        <f t="shared" si="2"/>
        <v>5.913382718469672E-09</v>
      </c>
      <c r="H17" s="9">
        <f t="shared" si="3"/>
        <v>9.595144334775904E-10</v>
      </c>
      <c r="I17" s="4"/>
      <c r="J17" s="8"/>
      <c r="K17" s="9">
        <f t="shared" si="4"/>
        <v>0.6699354441230749</v>
      </c>
      <c r="L17" s="9">
        <f t="shared" si="5"/>
        <v>6.513148206321873E-06</v>
      </c>
      <c r="M17" s="11">
        <f t="shared" si="7"/>
        <v>0.6699419572712813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>
      <c r="A18">
        <f t="shared" si="8"/>
        <v>6</v>
      </c>
      <c r="C18" s="12">
        <f t="shared" si="6"/>
        <v>-2.2796386791381353</v>
      </c>
      <c r="E18" s="8">
        <f t="shared" si="0"/>
        <v>0.02967902276549159</v>
      </c>
      <c r="F18" s="8">
        <f t="shared" si="1"/>
        <v>0.011314563473183381</v>
      </c>
      <c r="G18" s="9">
        <f t="shared" si="2"/>
        <v>1.2072309821119875E-08</v>
      </c>
      <c r="H18" s="9">
        <f t="shared" si="3"/>
        <v>1.9968233003270812E-09</v>
      </c>
      <c r="I18" s="4"/>
      <c r="J18" s="8"/>
      <c r="K18" s="9">
        <f t="shared" si="4"/>
        <v>0.6253925276299623</v>
      </c>
      <c r="L18" s="9">
        <f t="shared" si="5"/>
        <v>1.1195788543583163E-05</v>
      </c>
      <c r="M18" s="11">
        <f t="shared" si="7"/>
        <v>0.6254037234185059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>
        <f t="shared" si="8"/>
        <v>7</v>
      </c>
      <c r="C19" s="12">
        <f t="shared" si="6"/>
        <v>-2.1595784589944915</v>
      </c>
      <c r="E19" s="8">
        <f t="shared" si="0"/>
        <v>0.03874211245379919</v>
      </c>
      <c r="F19" s="8">
        <f t="shared" si="1"/>
        <v>0.01540265874108937</v>
      </c>
      <c r="G19" s="9">
        <f t="shared" si="2"/>
        <v>2.429319512265684E-08</v>
      </c>
      <c r="H19" s="9">
        <f t="shared" si="3"/>
        <v>4.097537930049424E-09</v>
      </c>
      <c r="I19" s="4"/>
      <c r="J19" s="8"/>
      <c r="K19" s="9">
        <f t="shared" si="4"/>
        <v>0.5791089466826898</v>
      </c>
      <c r="L19" s="9">
        <f t="shared" si="5"/>
        <v>1.8981274719997998E-05</v>
      </c>
      <c r="M19" s="11">
        <f t="shared" si="7"/>
        <v>0.5791279279574097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>
        <f t="shared" si="8"/>
        <v>8</v>
      </c>
      <c r="C20" s="12">
        <f t="shared" si="6"/>
        <v>-2.0395182388508473</v>
      </c>
      <c r="E20" s="8">
        <f t="shared" si="0"/>
        <v>0.04984904917350729</v>
      </c>
      <c r="F20" s="8">
        <f t="shared" si="1"/>
        <v>0.020699166405957148</v>
      </c>
      <c r="G20" s="9">
        <f t="shared" si="2"/>
        <v>4.818576801278487E-08</v>
      </c>
      <c r="H20" s="9">
        <f t="shared" si="3"/>
        <v>8.291005094037118E-09</v>
      </c>
      <c r="I20" s="4"/>
      <c r="J20" s="8"/>
      <c r="K20" s="9">
        <f t="shared" si="4"/>
        <v>0.5317041101938599</v>
      </c>
      <c r="L20" s="9">
        <f t="shared" si="5"/>
        <v>3.174060780053445E-05</v>
      </c>
      <c r="M20" s="11">
        <f t="shared" si="7"/>
        <v>0.5317358508016604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>
        <f t="shared" si="8"/>
        <v>9</v>
      </c>
      <c r="C21" s="12">
        <f t="shared" si="6"/>
        <v>-1.9194580187072032</v>
      </c>
      <c r="E21" s="8">
        <f t="shared" si="0"/>
        <v>0.06322230733188722</v>
      </c>
      <c r="F21" s="8">
        <f t="shared" si="1"/>
        <v>0.027463197192924005</v>
      </c>
      <c r="G21" s="9">
        <f t="shared" si="2"/>
        <v>9.420909101706865E-08</v>
      </c>
      <c r="H21" s="9">
        <f t="shared" si="3"/>
        <v>1.6542386417670048E-08</v>
      </c>
      <c r="I21" s="4"/>
      <c r="J21" s="8"/>
      <c r="K21" s="9">
        <f t="shared" si="4"/>
        <v>0.48384487544991595</v>
      </c>
      <c r="L21" s="9">
        <f t="shared" si="5"/>
        <v>5.235248374457768E-05</v>
      </c>
      <c r="M21" s="11">
        <f t="shared" si="7"/>
        <v>0.4838972279336605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>
        <f t="shared" si="8"/>
        <v>10</v>
      </c>
      <c r="C22" s="12">
        <f t="shared" si="6"/>
        <v>-1.7993977985635592</v>
      </c>
      <c r="E22" s="8">
        <f t="shared" si="0"/>
        <v>0.07903576938658244</v>
      </c>
      <c r="F22" s="8">
        <f t="shared" si="1"/>
        <v>0.03597788878600272</v>
      </c>
      <c r="G22" s="9">
        <f t="shared" si="2"/>
        <v>1.815543766319382E-07</v>
      </c>
      <c r="H22" s="9">
        <f t="shared" si="3"/>
        <v>3.254634062889989E-08</v>
      </c>
      <c r="I22" s="4"/>
      <c r="J22" s="8"/>
      <c r="K22" s="9">
        <f t="shared" si="4"/>
        <v>0.43621754447815286</v>
      </c>
      <c r="L22" s="9">
        <f t="shared" si="5"/>
        <v>8.517367797411524E-05</v>
      </c>
      <c r="M22" s="11">
        <f t="shared" si="7"/>
        <v>0.436302718156127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>
        <f t="shared" si="8"/>
        <v>11</v>
      </c>
      <c r="C23" s="12">
        <f t="shared" si="6"/>
        <v>-1.679337578419915</v>
      </c>
      <c r="E23" s="8">
        <f t="shared" si="0"/>
        <v>0.09739057057634719</v>
      </c>
      <c r="F23" s="8">
        <f t="shared" si="1"/>
        <v>0.046543135604531605</v>
      </c>
      <c r="G23" s="9">
        <f t="shared" si="2"/>
        <v>3.4487404665310455E-07</v>
      </c>
      <c r="H23" s="9">
        <f t="shared" si="3"/>
        <v>6.314308237457563E-08</v>
      </c>
      <c r="I23" s="4"/>
      <c r="J23" s="8"/>
      <c r="K23" s="9">
        <f t="shared" si="4"/>
        <v>0.3894984802025242</v>
      </c>
      <c r="L23" s="9">
        <f t="shared" si="5"/>
        <v>0.00013668925366439044</v>
      </c>
      <c r="M23" s="11">
        <f t="shared" si="7"/>
        <v>0.3896351694561886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>
        <f t="shared" si="8"/>
        <v>12</v>
      </c>
      <c r="C24" s="12">
        <f t="shared" si="6"/>
        <v>-1.5592773582762711</v>
      </c>
      <c r="E24" s="8">
        <f t="shared" si="0"/>
        <v>0.11829054049229379</v>
      </c>
      <c r="F24" s="8">
        <f t="shared" si="1"/>
        <v>0.059465374125194925</v>
      </c>
      <c r="G24" s="9">
        <f t="shared" si="2"/>
        <v>6.457347884887375E-07</v>
      </c>
      <c r="H24" s="9">
        <f t="shared" si="3"/>
        <v>1.2080250729828407E-07</v>
      </c>
      <c r="I24" s="4"/>
      <c r="J24" s="8"/>
      <c r="K24" s="9">
        <f t="shared" si="4"/>
        <v>0.3443254291804686</v>
      </c>
      <c r="L24" s="9">
        <f t="shared" si="5"/>
        <v>0.00021639140778151322</v>
      </c>
      <c r="M24" s="11">
        <f t="shared" si="7"/>
        <v>0.3445418205882501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>
        <f t="shared" si="8"/>
        <v>13</v>
      </c>
      <c r="C25" s="12">
        <f t="shared" si="6"/>
        <v>-1.4392171381326269</v>
      </c>
      <c r="E25" s="8">
        <f t="shared" si="0"/>
        <v>0.14161948255071014</v>
      </c>
      <c r="F25" s="8">
        <f t="shared" si="1"/>
        <v>0.07504450558080811</v>
      </c>
      <c r="G25" s="9">
        <f t="shared" si="2"/>
        <v>1.1917570694209601E-06</v>
      </c>
      <c r="H25" s="9">
        <f t="shared" si="3"/>
        <v>2.279082319850098E-07</v>
      </c>
      <c r="I25" s="4"/>
      <c r="J25" s="8"/>
      <c r="K25" s="9">
        <f t="shared" si="4"/>
        <v>0.3012715677227633</v>
      </c>
      <c r="L25" s="9">
        <f t="shared" si="5"/>
        <v>0.00033793970787932004</v>
      </c>
      <c r="M25" s="11">
        <f t="shared" si="7"/>
        <v>0.30160950743064263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>
        <f t="shared" si="8"/>
        <v>14</v>
      </c>
      <c r="C26" s="12">
        <f t="shared" si="6"/>
        <v>-1.319156917988983</v>
      </c>
      <c r="E26" s="8">
        <f t="shared" si="0"/>
        <v>0.16712286469365878</v>
      </c>
      <c r="F26" s="8">
        <f t="shared" si="1"/>
        <v>0.09355832893614746</v>
      </c>
      <c r="G26" s="9">
        <f t="shared" si="2"/>
        <v>2.1680094475050776E-06</v>
      </c>
      <c r="H26" s="9">
        <f t="shared" si="3"/>
        <v>4.2401964883698184E-07</v>
      </c>
      <c r="I26" s="4"/>
      <c r="J26" s="8"/>
      <c r="K26" s="9">
        <f t="shared" si="4"/>
        <v>0.2608240205833545</v>
      </c>
      <c r="L26" s="9">
        <f t="shared" si="5"/>
        <v>0.0005206550655659781</v>
      </c>
      <c r="M26" s="11">
        <f t="shared" si="7"/>
        <v>0.2613446756489205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>
        <f t="shared" si="8"/>
        <v>15</v>
      </c>
      <c r="C27" s="12">
        <f t="shared" si="6"/>
        <v>-1.1990966978453388</v>
      </c>
      <c r="E27" s="8">
        <f t="shared" si="0"/>
        <v>0.1943965802151332</v>
      </c>
      <c r="F27" s="8">
        <f t="shared" si="1"/>
        <v>0.11524517398228962</v>
      </c>
      <c r="G27" s="9">
        <f t="shared" si="2"/>
        <v>3.88753654861386E-06</v>
      </c>
      <c r="H27" s="9">
        <f t="shared" si="3"/>
        <v>7.779672316354791E-07</v>
      </c>
      <c r="I27" s="4"/>
      <c r="J27" s="8"/>
      <c r="K27" s="9">
        <f t="shared" si="4"/>
        <v>0.22336816981729246</v>
      </c>
      <c r="L27" s="9">
        <f t="shared" si="5"/>
        <v>0.0007913926517957304</v>
      </c>
      <c r="M27" s="11">
        <f t="shared" si="7"/>
        <v>0.2241595624690882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>
        <f t="shared" si="8"/>
        <v>16</v>
      </c>
      <c r="C28" s="12">
        <f t="shared" si="6"/>
        <v>-1.0790364777016945</v>
      </c>
      <c r="E28" s="8">
        <f t="shared" si="0"/>
        <v>0.22288521002365466</v>
      </c>
      <c r="F28" s="8">
        <f t="shared" si="1"/>
        <v>0.14028573332635474</v>
      </c>
      <c r="G28" s="9">
        <f t="shared" si="2"/>
        <v>6.87112233432875E-06</v>
      </c>
      <c r="H28" s="9">
        <f t="shared" si="3"/>
        <v>1.407652300389195E-06</v>
      </c>
      <c r="I28" s="4"/>
      <c r="J28" s="8"/>
      <c r="K28" s="9">
        <f t="shared" si="4"/>
        <v>0.18917852912569244</v>
      </c>
      <c r="L28" s="9">
        <f t="shared" si="5"/>
        <v>0.001186822451008096</v>
      </c>
      <c r="M28" s="11">
        <f t="shared" si="7"/>
        <v>0.19036535157670054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>
        <f t="shared" si="8"/>
        <v>17</v>
      </c>
      <c r="C29" s="12">
        <f t="shared" si="6"/>
        <v>-0.9589762575580507</v>
      </c>
      <c r="E29" s="8">
        <f t="shared" si="0"/>
        <v>0.2518916449024485</v>
      </c>
      <c r="F29" s="8">
        <f t="shared" si="1"/>
        <v>0.16878535304858366</v>
      </c>
      <c r="G29" s="9">
        <f t="shared" si="2"/>
        <v>1.1970733371726486E-05</v>
      </c>
      <c r="H29" s="9">
        <f t="shared" si="3"/>
        <v>2.5118703079751725E-06</v>
      </c>
      <c r="I29" s="4"/>
      <c r="J29" s="8"/>
      <c r="K29" s="9">
        <f t="shared" si="4"/>
        <v>0.15841637095185024</v>
      </c>
      <c r="L29" s="9">
        <f t="shared" si="5"/>
        <v>0.0017561177286242735</v>
      </c>
      <c r="M29" s="11">
        <f t="shared" si="7"/>
        <v>0.1601724886804745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>
        <f t="shared" si="8"/>
        <v>18</v>
      </c>
      <c r="C30" s="12">
        <f t="shared" si="6"/>
        <v>-0.8389160374144065</v>
      </c>
      <c r="E30" s="8">
        <f t="shared" si="0"/>
        <v>0.2805990232874125</v>
      </c>
      <c r="F30" s="8">
        <f t="shared" si="1"/>
        <v>0.2007582137916658</v>
      </c>
      <c r="G30" s="9">
        <f t="shared" si="2"/>
        <v>2.055671504097766E-05</v>
      </c>
      <c r="H30" s="9">
        <f t="shared" si="3"/>
        <v>4.420552276007683E-06</v>
      </c>
      <c r="I30" s="4"/>
      <c r="J30" s="8"/>
      <c r="K30" s="9">
        <f t="shared" si="4"/>
        <v>0.13113372686739178</v>
      </c>
      <c r="L30" s="9">
        <f t="shared" si="5"/>
        <v>0.0025640093753598325</v>
      </c>
      <c r="M30" s="11">
        <f t="shared" si="7"/>
        <v>0.1336977362427516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2.75">
      <c r="A31">
        <f t="shared" si="8"/>
        <v>19</v>
      </c>
      <c r="C31" s="12">
        <f t="shared" si="6"/>
        <v>-0.7188558172707626</v>
      </c>
      <c r="E31" s="8">
        <f t="shared" si="0"/>
        <v>0.3081047747128663</v>
      </c>
      <c r="F31" s="8">
        <f t="shared" si="1"/>
        <v>0.23611488092651012</v>
      </c>
      <c r="G31" s="9">
        <f t="shared" si="2"/>
        <v>3.4795778274393175E-05</v>
      </c>
      <c r="H31" s="9">
        <f t="shared" si="3"/>
        <v>7.672620063070568E-06</v>
      </c>
      <c r="I31" s="4"/>
      <c r="J31" s="8"/>
      <c r="K31" s="9">
        <f t="shared" si="4"/>
        <v>0.10728289641820699</v>
      </c>
      <c r="L31" s="9">
        <f t="shared" si="5"/>
        <v>0.0036941071176619378</v>
      </c>
      <c r="M31" s="11">
        <f>(K31+L31)</f>
        <v>0.11097700353586892</v>
      </c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>
      <c r="A32">
        <f t="shared" si="8"/>
        <v>20</v>
      </c>
      <c r="C32" s="12">
        <f t="shared" si="6"/>
        <v>-0.5987955971271184</v>
      </c>
      <c r="E32" s="8">
        <f t="shared" si="0"/>
        <v>0.3334652500608249</v>
      </c>
      <c r="F32" s="8">
        <f t="shared" si="1"/>
        <v>0.27465459936827774</v>
      </c>
      <c r="G32" s="9">
        <f t="shared" si="2"/>
        <v>5.805495261808635E-05</v>
      </c>
      <c r="H32" s="9">
        <f t="shared" si="3"/>
        <v>1.3134383717527953E-05</v>
      </c>
      <c r="I32" s="4"/>
      <c r="J32" s="8"/>
      <c r="K32" s="9">
        <f t="shared" si="4"/>
        <v>0.08673024093599302</v>
      </c>
      <c r="L32" s="9">
        <f t="shared" si="5"/>
        <v>0.005252318073605267</v>
      </c>
      <c r="M32" s="11">
        <f t="shared" si="7"/>
        <v>0.09198255900959829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2.75">
      <c r="A33">
        <f t="shared" si="8"/>
        <v>21</v>
      </c>
      <c r="C33" s="12">
        <f t="shared" si="6"/>
        <v>-0.4787353769834741</v>
      </c>
      <c r="E33" s="8">
        <f t="shared" si="0"/>
        <v>0.35574812456911875</v>
      </c>
      <c r="F33" s="8">
        <f t="shared" si="1"/>
        <v>0.31606344750493254</v>
      </c>
      <c r="G33" s="9">
        <f t="shared" si="2"/>
        <v>9.547548566408274E-05</v>
      </c>
      <c r="H33" s="9">
        <f t="shared" si="3"/>
        <v>2.2176155003661435E-05</v>
      </c>
      <c r="I33" s="4"/>
      <c r="J33" s="8"/>
      <c r="K33" s="9">
        <f t="shared" si="4"/>
        <v>0.06927283271039109</v>
      </c>
      <c r="L33" s="9">
        <f t="shared" si="5"/>
        <v>0.007370112788112948</v>
      </c>
      <c r="M33" s="11">
        <f t="shared" si="7"/>
        <v>0.07664294549850403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2.75">
      <c r="A34">
        <f t="shared" si="8"/>
        <v>22</v>
      </c>
      <c r="C34" s="12">
        <f t="shared" si="6"/>
        <v>-0.35867515683982987</v>
      </c>
      <c r="E34" s="8">
        <f t="shared" si="0"/>
        <v>0.37408865385236456</v>
      </c>
      <c r="F34" s="8">
        <f t="shared" si="1"/>
        <v>0.3599190576963234</v>
      </c>
      <c r="G34" s="9">
        <f t="shared" si="2"/>
        <v>0.00015476913615790472</v>
      </c>
      <c r="H34" s="9">
        <f t="shared" si="3"/>
        <v>3.693055101516851E-05</v>
      </c>
      <c r="I34" s="4"/>
      <c r="J34" s="8"/>
      <c r="K34" s="9">
        <f t="shared" si="4"/>
        <v>0.0546564811919652</v>
      </c>
      <c r="L34" s="9">
        <f t="shared" si="5"/>
        <v>0.01020730546392734</v>
      </c>
      <c r="M34" s="11">
        <f t="shared" si="7"/>
        <v>0.06486378665589254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>
        <f t="shared" si="8"/>
        <v>23</v>
      </c>
      <c r="C35" s="12">
        <f t="shared" si="6"/>
        <v>-0.2386149366961865</v>
      </c>
      <c r="E35" s="8">
        <f t="shared" si="0"/>
        <v>0.3877451142697112</v>
      </c>
      <c r="F35" s="8">
        <f t="shared" si="1"/>
        <v>0.4057020909224136</v>
      </c>
      <c r="G35" s="9">
        <f t="shared" si="2"/>
        <v>0.00024729578950552045</v>
      </c>
      <c r="H35" s="9">
        <f t="shared" si="3"/>
        <v>6.066267807436354E-05</v>
      </c>
      <c r="I35" s="4"/>
      <c r="J35" s="8"/>
      <c r="K35" s="9">
        <f t="shared" si="4"/>
        <v>0.04259375208625138</v>
      </c>
      <c r="L35" s="9">
        <f t="shared" si="5"/>
        <v>0.01395393857288807</v>
      </c>
      <c r="M35" s="11">
        <f t="shared" si="7"/>
        <v>0.05654769065913945</v>
      </c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2.75">
      <c r="A36">
        <f t="shared" si="8"/>
        <v>24</v>
      </c>
      <c r="C36" s="12">
        <f t="shared" si="6"/>
        <v>-0.11855471655254224</v>
      </c>
      <c r="E36" s="8">
        <f t="shared" si="0"/>
        <v>0.39614849778532535</v>
      </c>
      <c r="F36" s="8">
        <f t="shared" si="1"/>
        <v>0.45281407159793086</v>
      </c>
      <c r="G36" s="9">
        <f t="shared" si="2"/>
        <v>0.0003894834126491845</v>
      </c>
      <c r="H36" s="9">
        <f t="shared" si="3"/>
        <v>9.828964481151115E-05</v>
      </c>
      <c r="I36" s="4"/>
      <c r="J36" s="8"/>
      <c r="K36" s="9">
        <f t="shared" si="4"/>
        <v>0.03278080283195095</v>
      </c>
      <c r="L36" s="9">
        <f t="shared" si="5"/>
        <v>0.01883080513550084</v>
      </c>
      <c r="M36" s="11">
        <f t="shared" si="7"/>
        <v>0.05161160796745179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2.75">
      <c r="A37">
        <f t="shared" si="8"/>
        <v>25</v>
      </c>
      <c r="C37" s="12">
        <f t="shared" si="6"/>
        <v>0.0015055035911020198</v>
      </c>
      <c r="E37" s="8">
        <f t="shared" si="0"/>
        <v>0.39894182829215874</v>
      </c>
      <c r="F37" s="8">
        <f t="shared" si="1"/>
        <v>0.5006006088089027</v>
      </c>
      <c r="G37" s="9">
        <f t="shared" si="2"/>
        <v>0.0006046458721032573</v>
      </c>
      <c r="H37" s="9">
        <f t="shared" si="3"/>
        <v>0.00015709394341234528</v>
      </c>
      <c r="I37" s="4"/>
      <c r="J37" s="8"/>
      <c r="K37" s="9">
        <f t="shared" si="4"/>
        <v>0.024912140459503407</v>
      </c>
      <c r="L37" s="9">
        <f t="shared" si="5"/>
        <v>0.025088119173342527</v>
      </c>
      <c r="M37" s="11">
        <f t="shared" si="7"/>
        <v>0.050000259632845934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2.75">
      <c r="A38">
        <f t="shared" si="8"/>
        <v>26</v>
      </c>
      <c r="C38" s="12">
        <f t="shared" si="6"/>
        <v>0.12156572373474628</v>
      </c>
      <c r="E38" s="8">
        <f t="shared" si="0"/>
        <v>0.3960053151197148</v>
      </c>
      <c r="F38" s="8">
        <f t="shared" si="1"/>
        <v>0.548378519700134</v>
      </c>
      <c r="G38" s="9">
        <f t="shared" si="2"/>
        <v>0.000925237228596615</v>
      </c>
      <c r="H38" s="9">
        <f t="shared" si="3"/>
        <v>0.00024768102411987236</v>
      </c>
      <c r="I38" s="4"/>
      <c r="J38" s="8"/>
      <c r="K38" s="9">
        <f t="shared" si="4"/>
        <v>0.018692723883961038</v>
      </c>
      <c r="L38" s="9">
        <f t="shared" si="5"/>
        <v>0.033001870611771844</v>
      </c>
      <c r="M38" s="11">
        <f t="shared" si="7"/>
        <v>0.05169459449573288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2.75">
      <c r="A39">
        <f t="shared" si="8"/>
        <v>27</v>
      </c>
      <c r="C39" s="12">
        <f t="shared" si="6"/>
        <v>0.24162594387839054</v>
      </c>
      <c r="E39" s="8">
        <f t="shared" si="0"/>
        <v>0.3874648741771456</v>
      </c>
      <c r="F39" s="8">
        <f t="shared" si="1"/>
        <v>0.5954649913299581</v>
      </c>
      <c r="G39" s="9">
        <f t="shared" si="2"/>
        <v>0.0013955486692349426</v>
      </c>
      <c r="H39" s="9">
        <f t="shared" si="3"/>
        <v>0.0003852342512238316</v>
      </c>
      <c r="I39" s="4"/>
      <c r="J39" s="8"/>
      <c r="K39" s="9">
        <f t="shared" si="4"/>
        <v>0.01384714400175624</v>
      </c>
      <c r="L39" s="9">
        <f t="shared" si="5"/>
        <v>0.042867487285182304</v>
      </c>
      <c r="M39" s="11">
        <f t="shared" si="7"/>
        <v>0.056714631286938544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2.75">
      <c r="A40">
        <f t="shared" si="8"/>
        <v>28</v>
      </c>
      <c r="C40" s="12">
        <f t="shared" si="6"/>
        <v>0.3616861640220339</v>
      </c>
      <c r="E40" s="8">
        <f t="shared" si="0"/>
        <v>0.37368317216845737</v>
      </c>
      <c r="F40" s="8">
        <f t="shared" si="1"/>
        <v>0.6412067162132729</v>
      </c>
      <c r="G40" s="9">
        <f t="shared" si="2"/>
        <v>0.002074802467975182</v>
      </c>
      <c r="H40" s="9">
        <f t="shared" si="3"/>
        <v>0.0005911182702649231</v>
      </c>
      <c r="I40" s="4"/>
      <c r="J40" s="8"/>
      <c r="K40" s="9">
        <f t="shared" si="4"/>
        <v>0.010125890633407297</v>
      </c>
      <c r="L40" s="9">
        <f t="shared" si="5"/>
        <v>0.05499058061672002</v>
      </c>
      <c r="M40" s="11">
        <f t="shared" si="7"/>
        <v>0.06511647125012732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2.75">
      <c r="A41">
        <f t="shared" si="8"/>
        <v>29</v>
      </c>
      <c r="C41" s="12">
        <f t="shared" si="6"/>
        <v>0.48174638416567817</v>
      </c>
      <c r="E41" s="8">
        <f t="shared" si="0"/>
        <v>0.35523408141655577</v>
      </c>
      <c r="F41" s="8">
        <f t="shared" si="1"/>
        <v>0.6850069393815706</v>
      </c>
      <c r="G41" s="9">
        <f t="shared" si="2"/>
        <v>0.003040523791166848</v>
      </c>
      <c r="H41" s="9">
        <f t="shared" si="3"/>
        <v>0.0008948721471884191</v>
      </c>
      <c r="I41" s="4"/>
      <c r="J41" s="8"/>
      <c r="K41" s="9">
        <f t="shared" si="4"/>
        <v>0.007308934438626791</v>
      </c>
      <c r="L41" s="9">
        <f t="shared" si="5"/>
        <v>0.06967477221761897</v>
      </c>
      <c r="M41" s="11">
        <f t="shared" si="7"/>
        <v>0.07698370665624577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>
        <f t="shared" si="8"/>
        <v>30</v>
      </c>
      <c r="C42" s="12">
        <f t="shared" si="6"/>
        <v>0.6018066043093224</v>
      </c>
      <c r="E42" s="8">
        <f t="shared" si="0"/>
        <v>0.3328630523813785</v>
      </c>
      <c r="F42" s="8">
        <f t="shared" si="1"/>
        <v>0.7263485607686848</v>
      </c>
      <c r="G42" s="9">
        <f t="shared" si="2"/>
        <v>0.004391975786713799</v>
      </c>
      <c r="H42" s="9">
        <f t="shared" si="3"/>
        <v>0.0013366138129934368</v>
      </c>
      <c r="I42" s="4"/>
      <c r="J42" s="8"/>
      <c r="K42" s="9">
        <f t="shared" si="4"/>
        <v>0.005207004128430448</v>
      </c>
      <c r="L42" s="9">
        <f t="shared" si="5"/>
        <v>0.08720687551825024</v>
      </c>
      <c r="M42" s="11">
        <f t="shared" si="7"/>
        <v>0.09241387964668069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2.75">
      <c r="A43">
        <f aca="true" t="shared" si="9" ref="A43:A50">A42+1</f>
        <v>31</v>
      </c>
      <c r="C43" s="12">
        <f t="shared" si="6"/>
        <v>0.7218668244529667</v>
      </c>
      <c r="E43" s="8">
        <f t="shared" si="0"/>
        <v>0.30743721565088045</v>
      </c>
      <c r="F43" s="8">
        <f t="shared" si="1"/>
        <v>0.7648118200872774</v>
      </c>
      <c r="G43" s="9">
        <f t="shared" si="2"/>
        <v>0.006253330022971933</v>
      </c>
      <c r="H43" s="9">
        <f t="shared" si="3"/>
        <v>0.001969844927245723</v>
      </c>
      <c r="I43" s="4"/>
      <c r="J43" s="8"/>
      <c r="K43" s="9">
        <f t="shared" si="4"/>
        <v>0.003661024041900829</v>
      </c>
      <c r="L43" s="9">
        <f t="shared" si="5"/>
        <v>0.10784001839310453</v>
      </c>
      <c r="M43" s="11">
        <f t="shared" si="7"/>
        <v>0.11150104243500536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2.75">
      <c r="A44">
        <f t="shared" si="9"/>
        <v>32</v>
      </c>
      <c r="C44" s="12">
        <f t="shared" si="6"/>
        <v>0.8419270445966109</v>
      </c>
      <c r="E44" s="8">
        <f aca="true" t="shared" si="10" ref="E44:E75">NORMDIST($C44,$E$3,$E$4,0)</f>
        <v>0.27988986081859246</v>
      </c>
      <c r="F44" s="8">
        <f aca="true" t="shared" si="11" ref="F44:F75">NORMDIST($C44,$E$3,$E$4,1)</f>
        <v>0.800085604423362</v>
      </c>
      <c r="G44" s="9">
        <f aca="true" t="shared" si="12" ref="G44:G75">NORMDIST($C44,$G$3,$G$4,0)</f>
        <v>0.008776121815991281</v>
      </c>
      <c r="H44" s="9">
        <f aca="true" t="shared" si="13" ref="H44:H75">NORMDIST($C44,$G$3,$G$4,1)</f>
        <v>0.002864598576019617</v>
      </c>
      <c r="I44" s="4"/>
      <c r="J44" s="8"/>
      <c r="K44" s="9">
        <f aca="true" t="shared" si="14" ref="K44:K75">NORMDIST(-$K$5,$C44,$G$4,1)</f>
        <v>0.0025402015477105078</v>
      </c>
      <c r="L44" s="9">
        <f aca="true" t="shared" si="15" ref="L44:L75">1-NORMDIST($K$5,$C44,$G$4,1)</f>
        <v>0.13177560844933378</v>
      </c>
      <c r="M44" s="11">
        <f>(K44+L44)</f>
        <v>0.1343158099970443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2.75">
      <c r="A45">
        <f t="shared" si="9"/>
        <v>33</v>
      </c>
      <c r="C45" s="12">
        <f t="shared" si="6"/>
        <v>0.9619872647402543</v>
      </c>
      <c r="E45" s="8">
        <f t="shared" si="10"/>
        <v>0.2511642222285673</v>
      </c>
      <c r="F45" s="8">
        <f t="shared" si="11"/>
        <v>0.8319719994102375</v>
      </c>
      <c r="G45" s="9">
        <f t="shared" si="12"/>
        <v>0.012140422956365148</v>
      </c>
      <c r="H45" s="9">
        <f t="shared" si="13"/>
        <v>0.004110810964884193</v>
      </c>
      <c r="I45" s="4"/>
      <c r="J45" s="8"/>
      <c r="K45" s="9">
        <f t="shared" si="14"/>
        <v>0.0017392299103815567</v>
      </c>
      <c r="L45" s="9">
        <f t="shared" si="15"/>
        <v>0.15914532378033974</v>
      </c>
      <c r="M45" s="11">
        <f t="shared" si="7"/>
        <v>0.1608845536907213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>
      <c r="A46">
        <f t="shared" si="9"/>
        <v>34</v>
      </c>
      <c r="C46" s="12">
        <f t="shared" si="6"/>
        <v>1.0820474848838986</v>
      </c>
      <c r="E46" s="8">
        <f t="shared" si="10"/>
        <v>0.22216122699465343</v>
      </c>
      <c r="F46" s="8">
        <f t="shared" si="11"/>
        <v>0.8603842855979579</v>
      </c>
      <c r="G46" s="9">
        <f t="shared" si="12"/>
        <v>0.016554073259265462</v>
      </c>
      <c r="H46" s="9">
        <f t="shared" si="13"/>
        <v>0.005821724288641028</v>
      </c>
      <c r="I46" s="4"/>
      <c r="J46" s="8"/>
      <c r="K46" s="9">
        <f t="shared" si="14"/>
        <v>0.0011750146994093935</v>
      </c>
      <c r="L46" s="9">
        <f t="shared" si="15"/>
        <v>0.18999451722044391</v>
      </c>
      <c r="M46" s="11">
        <f t="shared" si="7"/>
        <v>0.1911695319198533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>
      <c r="A47">
        <f t="shared" si="9"/>
        <v>35</v>
      </c>
      <c r="C47" s="12">
        <f t="shared" si="6"/>
        <v>1.2021077050275428</v>
      </c>
      <c r="E47" s="8">
        <f t="shared" si="10"/>
        <v>0.19369510102503293</v>
      </c>
      <c r="F47" s="8">
        <f t="shared" si="11"/>
        <v>0.8853390992426287</v>
      </c>
      <c r="G47" s="9">
        <f t="shared" si="12"/>
        <v>0.022249272211179796</v>
      </c>
      <c r="H47" s="9">
        <f t="shared" si="13"/>
        <v>0.00813704583654773</v>
      </c>
      <c r="I47" s="4"/>
      <c r="J47" s="8"/>
      <c r="K47" s="9">
        <f t="shared" si="14"/>
        <v>0.0007832549690187651</v>
      </c>
      <c r="L47" s="9">
        <f t="shared" si="15"/>
        <v>0.22426851305139517</v>
      </c>
      <c r="M47" s="11">
        <f t="shared" si="7"/>
        <v>0.22505176802041393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2.75">
      <c r="A48">
        <f t="shared" si="9"/>
        <v>36</v>
      </c>
      <c r="C48" s="12">
        <f t="shared" si="6"/>
        <v>1.322167925171187</v>
      </c>
      <c r="E48" s="8">
        <f t="shared" si="10"/>
        <v>0.16645961619091956</v>
      </c>
      <c r="F48" s="8">
        <f t="shared" si="11"/>
        <v>0.9069438804044038</v>
      </c>
      <c r="G48" s="9">
        <f t="shared" si="12"/>
        <v>0.02947586964690921</v>
      </c>
      <c r="H48" s="9">
        <f t="shared" si="13"/>
        <v>0.011225505853062145</v>
      </c>
      <c r="I48" s="4"/>
      <c r="J48" s="8"/>
      <c r="K48" s="9">
        <f t="shared" si="14"/>
        <v>0.0005151269872123443</v>
      </c>
      <c r="L48" s="9">
        <f t="shared" si="15"/>
        <v>0.26180322254300137</v>
      </c>
      <c r="M48" s="11">
        <f t="shared" si="7"/>
        <v>0.2623183495302137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>
        <f t="shared" si="9"/>
        <v>37</v>
      </c>
      <c r="C49" s="12">
        <f t="shared" si="6"/>
        <v>1.4422281453148313</v>
      </c>
      <c r="E49" s="8">
        <f t="shared" si="10"/>
        <v>0.14100646412822257</v>
      </c>
      <c r="F49" s="8">
        <f t="shared" si="11"/>
        <v>0.9253809884510604</v>
      </c>
      <c r="G49" s="9">
        <f t="shared" si="12"/>
        <v>0.03849083442885138</v>
      </c>
      <c r="H49" s="9">
        <f t="shared" si="13"/>
        <v>0.015286384584628276</v>
      </c>
      <c r="I49" s="4"/>
      <c r="J49" s="8"/>
      <c r="K49" s="9">
        <f t="shared" si="14"/>
        <v>0.0003342381247288806</v>
      </c>
      <c r="L49" s="9">
        <f t="shared" si="15"/>
        <v>0.3023212946275493</v>
      </c>
      <c r="M49" s="11">
        <f t="shared" si="7"/>
        <v>0.3026555327522782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2.75">
      <c r="A50">
        <f t="shared" si="9"/>
        <v>38</v>
      </c>
      <c r="C50" s="12">
        <f t="shared" si="6"/>
        <v>1.5622883654584747</v>
      </c>
      <c r="E50" s="8">
        <f t="shared" si="10"/>
        <v>0.1177359349499592</v>
      </c>
      <c r="F50" s="8">
        <f t="shared" si="11"/>
        <v>0.9408899641956547</v>
      </c>
      <c r="G50" s="9">
        <f t="shared" si="12"/>
        <v>0.04954363940479749</v>
      </c>
      <c r="H50" s="9">
        <f t="shared" si="13"/>
        <v>0.020549530714269792</v>
      </c>
      <c r="I50" s="4"/>
      <c r="J50" s="8"/>
      <c r="K50" s="9">
        <f t="shared" si="14"/>
        <v>0.0002139483107567175</v>
      </c>
      <c r="L50" s="9">
        <f t="shared" si="15"/>
        <v>0.34543465576270105</v>
      </c>
      <c r="M50" s="11">
        <f t="shared" si="7"/>
        <v>0.34564860407345777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2.75">
      <c r="A51">
        <f aca="true" t="shared" si="16" ref="A51:A65">A50+1</f>
        <v>39</v>
      </c>
      <c r="C51" s="12">
        <f aca="true" t="shared" si="17" ref="C51:C65">$C$12+($C$92-$C$12)*(($A51-$A$12)/($A$92-$A$12))</f>
        <v>1.682348585602119</v>
      </c>
      <c r="E51" s="8">
        <f t="shared" si="10"/>
        <v>0.09689891910029025</v>
      </c>
      <c r="F51" s="8">
        <f t="shared" si="11"/>
        <v>0.9537493675165318</v>
      </c>
      <c r="G51" s="9">
        <f t="shared" si="12"/>
        <v>0.06285768281290348</v>
      </c>
      <c r="H51" s="9">
        <f t="shared" si="13"/>
        <v>0.027273383700772924</v>
      </c>
      <c r="I51" s="4"/>
      <c r="J51" s="8"/>
      <c r="K51" s="9">
        <f t="shared" si="14"/>
        <v>0.0001350998514779711</v>
      </c>
      <c r="L51" s="9">
        <f t="shared" si="15"/>
        <v>0.3906538049997641</v>
      </c>
      <c r="M51" s="11">
        <f t="shared" si="7"/>
        <v>0.39078890485124207</v>
      </c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2.75">
      <c r="A52">
        <f t="shared" si="16"/>
        <v>40</v>
      </c>
      <c r="C52" s="12">
        <f t="shared" si="17"/>
        <v>1.8024088057457632</v>
      </c>
      <c r="E52" s="8">
        <f t="shared" si="10"/>
        <v>0.07860835521748155</v>
      </c>
      <c r="F52" s="8">
        <f t="shared" si="11"/>
        <v>0.9642594446074708</v>
      </c>
      <c r="G52" s="9">
        <f t="shared" si="12"/>
        <v>0.07860835521748155</v>
      </c>
      <c r="H52" s="9">
        <f t="shared" si="13"/>
        <v>0.03574055539252918</v>
      </c>
      <c r="I52" s="4"/>
      <c r="J52" s="8"/>
      <c r="K52" s="9">
        <f t="shared" si="14"/>
        <v>8.415446068366084E-05</v>
      </c>
      <c r="L52" s="9">
        <f t="shared" si="15"/>
        <v>0.4374036622330415</v>
      </c>
      <c r="M52" s="11">
        <f t="shared" si="7"/>
        <v>0.43748781669372516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2.75">
      <c r="A53">
        <f t="shared" si="16"/>
        <v>41</v>
      </c>
      <c r="C53" s="12">
        <f t="shared" si="17"/>
        <v>1.9224690258894066</v>
      </c>
      <c r="E53" s="8">
        <f t="shared" si="10"/>
        <v>0.06285768281290359</v>
      </c>
      <c r="F53" s="8">
        <f t="shared" si="11"/>
        <v>0.9727266162992272</v>
      </c>
      <c r="G53" s="9">
        <f t="shared" si="12"/>
        <v>0.09689891910029011</v>
      </c>
      <c r="H53" s="9">
        <f t="shared" si="13"/>
        <v>0.04625063248346817</v>
      </c>
      <c r="I53" s="4"/>
      <c r="J53" s="8"/>
      <c r="K53" s="9">
        <f t="shared" si="14"/>
        <v>5.1708255668803105E-05</v>
      </c>
      <c r="L53" s="9">
        <f t="shared" si="15"/>
        <v>0.48504517986805407</v>
      </c>
      <c r="M53" s="11">
        <f t="shared" si="7"/>
        <v>0.48509688812372287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2.75">
      <c r="A54">
        <f t="shared" si="16"/>
        <v>42</v>
      </c>
      <c r="C54" s="12">
        <f t="shared" si="17"/>
        <v>2.0425292460330517</v>
      </c>
      <c r="E54" s="8">
        <f t="shared" si="10"/>
        <v>0.04954363940479749</v>
      </c>
      <c r="F54" s="8">
        <f t="shared" si="11"/>
        <v>0.9794504692857302</v>
      </c>
      <c r="G54" s="9">
        <f t="shared" si="12"/>
        <v>0.1177359349499592</v>
      </c>
      <c r="H54" s="9">
        <f t="shared" si="13"/>
        <v>0.05911003580434526</v>
      </c>
      <c r="I54" s="4"/>
      <c r="J54" s="8"/>
      <c r="K54" s="9">
        <f t="shared" si="14"/>
        <v>3.1339230879723345E-05</v>
      </c>
      <c r="L54" s="9">
        <f t="shared" si="15"/>
        <v>0.5329013878792971</v>
      </c>
      <c r="M54" s="11">
        <f t="shared" si="7"/>
        <v>0.5329327271101768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2.75">
      <c r="A55">
        <f t="shared" si="16"/>
        <v>43</v>
      </c>
      <c r="C55" s="12">
        <f t="shared" si="17"/>
        <v>2.162589466176695</v>
      </c>
      <c r="E55" s="8">
        <f t="shared" si="10"/>
        <v>0.03849083442885138</v>
      </c>
      <c r="F55" s="8">
        <f t="shared" si="11"/>
        <v>0.9847136154153717</v>
      </c>
      <c r="G55" s="9">
        <f t="shared" si="12"/>
        <v>0.14100646412822257</v>
      </c>
      <c r="H55" s="9">
        <f t="shared" si="13"/>
        <v>0.07461901154893957</v>
      </c>
      <c r="I55" s="4"/>
      <c r="J55" s="8"/>
      <c r="K55" s="9">
        <f t="shared" si="14"/>
        <v>1.873478147018659E-05</v>
      </c>
      <c r="L55" s="9">
        <f t="shared" si="15"/>
        <v>0.5802861141676685</v>
      </c>
      <c r="M55" s="11">
        <f t="shared" si="7"/>
        <v>0.5803048489491387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2.75">
      <c r="A56">
        <f t="shared" si="16"/>
        <v>44</v>
      </c>
      <c r="C56" s="12">
        <f t="shared" si="17"/>
        <v>2.2826496863203403</v>
      </c>
      <c r="E56" s="8">
        <f t="shared" si="10"/>
        <v>0.029475869646909143</v>
      </c>
      <c r="F56" s="8">
        <f t="shared" si="11"/>
        <v>0.9887744941469379</v>
      </c>
      <c r="G56" s="9">
        <f t="shared" si="12"/>
        <v>0.16645961619091973</v>
      </c>
      <c r="H56" s="9">
        <f t="shared" si="13"/>
        <v>0.09305611959559634</v>
      </c>
      <c r="I56" s="4"/>
      <c r="J56" s="8"/>
      <c r="K56" s="9">
        <f t="shared" si="14"/>
        <v>1.104657867145864E-05</v>
      </c>
      <c r="L56" s="9">
        <f t="shared" si="15"/>
        <v>0.626533359153318</v>
      </c>
      <c r="M56" s="11">
        <f t="shared" si="7"/>
        <v>0.6265444057319894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2.75">
      <c r="A57">
        <f t="shared" si="16"/>
        <v>45</v>
      </c>
      <c r="C57" s="12">
        <f t="shared" si="17"/>
        <v>2.4027099064639836</v>
      </c>
      <c r="E57" s="8">
        <f t="shared" si="10"/>
        <v>0.022249272211179796</v>
      </c>
      <c r="F57" s="8">
        <f t="shared" si="11"/>
        <v>0.9918629541634523</v>
      </c>
      <c r="G57" s="9">
        <f t="shared" si="12"/>
        <v>0.19369510102503293</v>
      </c>
      <c r="H57" s="9">
        <f t="shared" si="13"/>
        <v>0.11466090075737134</v>
      </c>
      <c r="I57" s="4"/>
      <c r="J57" s="8"/>
      <c r="K57" s="9">
        <f t="shared" si="14"/>
        <v>6.4241194825953585E-06</v>
      </c>
      <c r="L57" s="9">
        <f t="shared" si="15"/>
        <v>0.6710252387295064</v>
      </c>
      <c r="M57" s="11">
        <f t="shared" si="7"/>
        <v>0.671031662848989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2.75">
      <c r="A58">
        <f t="shared" si="16"/>
        <v>46</v>
      </c>
      <c r="C58" s="12">
        <f t="shared" si="17"/>
        <v>2.522770126607627</v>
      </c>
      <c r="E58" s="8">
        <f t="shared" si="10"/>
        <v>0.0165540732592655</v>
      </c>
      <c r="F58" s="8">
        <f t="shared" si="11"/>
        <v>0.994178275711359</v>
      </c>
      <c r="G58" s="9">
        <f t="shared" si="12"/>
        <v>0.2221612269946532</v>
      </c>
      <c r="H58" s="9">
        <f t="shared" si="13"/>
        <v>0.139615714402042</v>
      </c>
      <c r="I58" s="4"/>
      <c r="J58" s="8"/>
      <c r="K58" s="9">
        <f t="shared" si="14"/>
        <v>3.6846363377085467E-06</v>
      </c>
      <c r="L58" s="9">
        <f t="shared" si="15"/>
        <v>0.713216551272775</v>
      </c>
      <c r="M58" s="11">
        <f t="shared" si="7"/>
        <v>0.7132202359091127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2.75">
      <c r="A59">
        <f t="shared" si="16"/>
        <v>47</v>
      </c>
      <c r="C59" s="12">
        <f t="shared" si="17"/>
        <v>2.642830346751272</v>
      </c>
      <c r="E59" s="8">
        <f t="shared" si="10"/>
        <v>0.012140422956365148</v>
      </c>
      <c r="F59" s="8">
        <f t="shared" si="11"/>
        <v>0.9958891890351158</v>
      </c>
      <c r="G59" s="9">
        <f t="shared" si="12"/>
        <v>0.2511642222285673</v>
      </c>
      <c r="H59" s="9">
        <f t="shared" si="13"/>
        <v>0.16802800058976253</v>
      </c>
      <c r="I59" s="4"/>
      <c r="J59" s="8"/>
      <c r="K59" s="9">
        <f t="shared" si="14"/>
        <v>2.0842991631520036E-06</v>
      </c>
      <c r="L59" s="9">
        <f t="shared" si="15"/>
        <v>0.7526543544401567</v>
      </c>
      <c r="M59" s="11">
        <f t="shared" si="7"/>
        <v>0.7526564387393199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2.75">
      <c r="A60">
        <f t="shared" si="16"/>
        <v>48</v>
      </c>
      <c r="C60" s="12">
        <f t="shared" si="17"/>
        <v>2.7628905668949155</v>
      </c>
      <c r="E60" s="8">
        <f t="shared" si="10"/>
        <v>0.008776121815991281</v>
      </c>
      <c r="F60" s="8">
        <f t="shared" si="11"/>
        <v>0.9971354014239804</v>
      </c>
      <c r="G60" s="9">
        <f t="shared" si="12"/>
        <v>0.27988986081859246</v>
      </c>
      <c r="H60" s="9">
        <f t="shared" si="13"/>
        <v>0.19991439557663804</v>
      </c>
      <c r="I60" s="4"/>
      <c r="J60" s="8"/>
      <c r="K60" s="9">
        <f t="shared" si="14"/>
        <v>1.1627859195506574E-06</v>
      </c>
      <c r="L60" s="9">
        <f t="shared" si="15"/>
        <v>0.7889914146994067</v>
      </c>
      <c r="M60" s="11">
        <f t="shared" si="7"/>
        <v>0.7889925774853263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2.75">
      <c r="A61">
        <f t="shared" si="16"/>
        <v>49</v>
      </c>
      <c r="C61" s="12">
        <f t="shared" si="17"/>
        <v>2.8829507870385607</v>
      </c>
      <c r="E61" s="8">
        <f t="shared" si="10"/>
        <v>0.006253330022971922</v>
      </c>
      <c r="F61" s="8">
        <f t="shared" si="11"/>
        <v>0.9980301550727542</v>
      </c>
      <c r="G61" s="9">
        <f t="shared" si="12"/>
        <v>0.30743721565088067</v>
      </c>
      <c r="H61" s="9">
        <f t="shared" si="13"/>
        <v>0.23518817991272278</v>
      </c>
      <c r="I61" s="4"/>
      <c r="J61" s="8"/>
      <c r="K61" s="9">
        <f t="shared" si="14"/>
        <v>6.397408801595006E-07</v>
      </c>
      <c r="L61" s="9">
        <f t="shared" si="15"/>
        <v>0.8219929585576732</v>
      </c>
      <c r="M61" s="11">
        <f t="shared" si="7"/>
        <v>0.8219935982985533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2.75">
      <c r="A62">
        <f t="shared" si="16"/>
        <v>50</v>
      </c>
      <c r="C62" s="12">
        <f t="shared" si="17"/>
        <v>3.003011007182204</v>
      </c>
      <c r="E62" s="8">
        <f t="shared" si="10"/>
        <v>0.004391975786713799</v>
      </c>
      <c r="F62" s="8">
        <f t="shared" si="11"/>
        <v>0.9986633861870066</v>
      </c>
      <c r="G62" s="9">
        <f t="shared" si="12"/>
        <v>0.3328630523813785</v>
      </c>
      <c r="H62" s="9">
        <f t="shared" si="13"/>
        <v>0.2736514392313152</v>
      </c>
      <c r="I62" s="4"/>
      <c r="J62" s="8"/>
      <c r="K62" s="9">
        <f t="shared" si="14"/>
        <v>3.471076001071438E-07</v>
      </c>
      <c r="L62" s="9">
        <f t="shared" si="15"/>
        <v>0.851536742495695</v>
      </c>
      <c r="M62" s="11">
        <f t="shared" si="7"/>
        <v>0.8515370896032951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2.75">
      <c r="A63">
        <f t="shared" si="16"/>
        <v>51</v>
      </c>
      <c r="C63" s="12">
        <f t="shared" si="17"/>
        <v>3.1230712273258474</v>
      </c>
      <c r="E63" s="8">
        <f t="shared" si="10"/>
        <v>0.003040523791166856</v>
      </c>
      <c r="F63" s="8">
        <f t="shared" si="11"/>
        <v>0.9991051278528115</v>
      </c>
      <c r="G63" s="9">
        <f t="shared" si="12"/>
        <v>0.3552340814165556</v>
      </c>
      <c r="H63" s="9">
        <f t="shared" si="13"/>
        <v>0.314993060618429</v>
      </c>
      <c r="I63" s="4"/>
      <c r="J63" s="8"/>
      <c r="K63" s="9">
        <f t="shared" si="14"/>
        <v>1.857254038404057E-07</v>
      </c>
      <c r="L63" s="9">
        <f t="shared" si="15"/>
        <v>0.8776070030551812</v>
      </c>
      <c r="M63" s="11">
        <f>(K63+L63)</f>
        <v>0.8776071887805851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2.75">
      <c r="A64">
        <f t="shared" si="16"/>
        <v>52</v>
      </c>
      <c r="C64" s="12">
        <f t="shared" si="17"/>
        <v>3.2431314474694926</v>
      </c>
      <c r="E64" s="8">
        <f t="shared" si="10"/>
        <v>0.002074802467975182</v>
      </c>
      <c r="F64" s="8">
        <f t="shared" si="11"/>
        <v>0.9994088817297351</v>
      </c>
      <c r="G64" s="9">
        <f t="shared" si="12"/>
        <v>0.37368317216845737</v>
      </c>
      <c r="H64" s="9">
        <f t="shared" si="13"/>
        <v>0.35879328378672715</v>
      </c>
      <c r="I64" s="4"/>
      <c r="J64" s="8"/>
      <c r="K64" s="9">
        <f t="shared" si="14"/>
        <v>9.79980780106432E-08</v>
      </c>
      <c r="L64" s="9">
        <f t="shared" si="15"/>
        <v>0.9002832937407763</v>
      </c>
      <c r="M64" s="11">
        <f t="shared" si="7"/>
        <v>0.9002833917388543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2.75">
      <c r="A65">
        <f t="shared" si="16"/>
        <v>53</v>
      </c>
      <c r="C65" s="12">
        <f t="shared" si="17"/>
        <v>3.363191667613136</v>
      </c>
      <c r="E65" s="8">
        <f t="shared" si="10"/>
        <v>0.0013955486692349426</v>
      </c>
      <c r="F65" s="8">
        <f t="shared" si="11"/>
        <v>0.9996147657487762</v>
      </c>
      <c r="G65" s="9">
        <f t="shared" si="12"/>
        <v>0.3874648741771456</v>
      </c>
      <c r="H65" s="9">
        <f t="shared" si="13"/>
        <v>0.4045350086700419</v>
      </c>
      <c r="I65" s="4"/>
      <c r="J65" s="8"/>
      <c r="K65" s="9">
        <f t="shared" si="14"/>
        <v>5.099120453237012E-08</v>
      </c>
      <c r="L65" s="9">
        <f t="shared" si="15"/>
        <v>0.9197255224831535</v>
      </c>
      <c r="M65" s="11">
        <f t="shared" si="7"/>
        <v>0.919725573474358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2.75">
      <c r="A66">
        <f t="shared" si="8"/>
        <v>54</v>
      </c>
      <c r="C66" s="12">
        <f aca="true" t="shared" si="18" ref="C66:C91">$C$12+($C$92-$C$12)*(($A66-$A$12)/($A$92-$A$12))</f>
        <v>3.483251887756781</v>
      </c>
      <c r="E66" s="8">
        <f t="shared" si="10"/>
        <v>0.0009252372285966125</v>
      </c>
      <c r="F66" s="8">
        <f t="shared" si="11"/>
        <v>0.9997523189758819</v>
      </c>
      <c r="G66" s="9">
        <f t="shared" si="12"/>
        <v>0.3960053151197149</v>
      </c>
      <c r="H66" s="9">
        <f t="shared" si="13"/>
        <v>0.4516214802998665</v>
      </c>
      <c r="I66" s="4"/>
      <c r="J66" s="8"/>
      <c r="K66" s="9">
        <f t="shared" si="14"/>
        <v>2.616358444356296E-08</v>
      </c>
      <c r="L66" s="9">
        <f t="shared" si="15"/>
        <v>0.9361566538809569</v>
      </c>
      <c r="M66" s="11">
        <f t="shared" si="7"/>
        <v>0.9361566800445413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2.75">
      <c r="A67">
        <f t="shared" si="8"/>
        <v>55</v>
      </c>
      <c r="C67" s="12">
        <f t="shared" si="18"/>
        <v>3.6033121079004244</v>
      </c>
      <c r="E67" s="8">
        <f t="shared" si="10"/>
        <v>0.0006046458721032573</v>
      </c>
      <c r="F67" s="8">
        <f t="shared" si="11"/>
        <v>0.9998429060565877</v>
      </c>
      <c r="G67" s="9">
        <f t="shared" si="12"/>
        <v>0.39894182829215874</v>
      </c>
      <c r="H67" s="9">
        <f t="shared" si="13"/>
        <v>0.49939939119109733</v>
      </c>
      <c r="I67" s="4"/>
      <c r="J67" s="8"/>
      <c r="K67" s="9">
        <f t="shared" si="14"/>
        <v>1.3237825304219963E-08</v>
      </c>
      <c r="L67" s="9">
        <f t="shared" si="15"/>
        <v>0.9498445365715675</v>
      </c>
      <c r="M67" s="11">
        <f t="shared" si="7"/>
        <v>0.9498445498093928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2.75">
      <c r="A68">
        <f t="shared" si="8"/>
        <v>56</v>
      </c>
      <c r="C68" s="12">
        <f t="shared" si="18"/>
        <v>3.723372328044068</v>
      </c>
      <c r="E68" s="8">
        <f t="shared" si="10"/>
        <v>0.00038948341264918586</v>
      </c>
      <c r="F68" s="8">
        <f t="shared" si="11"/>
        <v>0.9999017103551917</v>
      </c>
      <c r="G68" s="9">
        <f t="shared" si="12"/>
        <v>0.3961484977853254</v>
      </c>
      <c r="H68" s="9">
        <f t="shared" si="13"/>
        <v>0.5471859284020688</v>
      </c>
      <c r="I68" s="4"/>
      <c r="J68" s="8"/>
      <c r="K68" s="9">
        <f t="shared" si="14"/>
        <v>6.604607423991878E-09</v>
      </c>
      <c r="L68" s="9">
        <f t="shared" si="15"/>
        <v>0.9610841781954373</v>
      </c>
      <c r="M68" s="11">
        <f>(K68+L68)</f>
        <v>0.9610841848000448</v>
      </c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2.75">
      <c r="A69">
        <f t="shared" si="8"/>
        <v>57</v>
      </c>
      <c r="C69" s="12">
        <f t="shared" si="18"/>
        <v>3.843432548187713</v>
      </c>
      <c r="E69" s="8">
        <f t="shared" si="10"/>
        <v>0.00024729578950552045</v>
      </c>
      <c r="F69" s="8">
        <f t="shared" si="11"/>
        <v>0.9999393373219256</v>
      </c>
      <c r="G69" s="9">
        <f t="shared" si="12"/>
        <v>0.3877451142697112</v>
      </c>
      <c r="H69" s="9">
        <f t="shared" si="13"/>
        <v>0.5942979090775864</v>
      </c>
      <c r="I69" s="4"/>
      <c r="J69" s="8"/>
      <c r="K69" s="9">
        <f t="shared" si="14"/>
        <v>3.24924299949619E-09</v>
      </c>
      <c r="L69" s="9">
        <f t="shared" si="15"/>
        <v>0.9701815518948498</v>
      </c>
      <c r="M69" s="11">
        <f t="shared" si="7"/>
        <v>0.9701815551440928</v>
      </c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2.75">
      <c r="A70">
        <f t="shared" si="8"/>
        <v>58</v>
      </c>
      <c r="C70" s="12">
        <f t="shared" si="18"/>
        <v>3.9634927683313563</v>
      </c>
      <c r="E70" s="8">
        <f t="shared" si="10"/>
        <v>0.00015476913615790472</v>
      </c>
      <c r="F70" s="8">
        <f t="shared" si="11"/>
        <v>0.9999630694489848</v>
      </c>
      <c r="G70" s="9">
        <f t="shared" si="12"/>
        <v>0.37408865385236456</v>
      </c>
      <c r="H70" s="9">
        <f t="shared" si="13"/>
        <v>0.6400809423036766</v>
      </c>
      <c r="I70" s="4"/>
      <c r="J70" s="8"/>
      <c r="K70" s="9">
        <f t="shared" si="14"/>
        <v>1.5762183088435094E-09</v>
      </c>
      <c r="L70" s="9">
        <f t="shared" si="15"/>
        <v>0.9774397193723285</v>
      </c>
      <c r="M70" s="11">
        <f t="shared" si="7"/>
        <v>0.9774397209485468</v>
      </c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.75">
      <c r="A71">
        <f t="shared" si="8"/>
        <v>59</v>
      </c>
      <c r="C71" s="12">
        <f t="shared" si="18"/>
        <v>4.0835529884750015</v>
      </c>
      <c r="E71" s="8">
        <f t="shared" si="10"/>
        <v>9.547548566408241E-05</v>
      </c>
      <c r="F71" s="8">
        <f t="shared" si="11"/>
        <v>0.999977823844993</v>
      </c>
      <c r="G71" s="9">
        <f t="shared" si="12"/>
        <v>0.35574812456911864</v>
      </c>
      <c r="H71" s="9">
        <f t="shared" si="13"/>
        <v>0.6839365524950678</v>
      </c>
      <c r="I71" s="4"/>
      <c r="J71" s="8"/>
      <c r="K71" s="9">
        <f t="shared" si="14"/>
        <v>7.539525229457973E-10</v>
      </c>
      <c r="L71" s="9">
        <f t="shared" si="15"/>
        <v>0.9831477370826871</v>
      </c>
      <c r="M71" s="11">
        <f t="shared" si="7"/>
        <v>0.9831477378366397</v>
      </c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>
      <c r="A72">
        <f t="shared" si="8"/>
        <v>60</v>
      </c>
      <c r="C72" s="12">
        <f t="shared" si="18"/>
        <v>4.203613208618645</v>
      </c>
      <c r="E72" s="8">
        <f t="shared" si="10"/>
        <v>5.805495261808635E-05</v>
      </c>
      <c r="F72" s="8">
        <f t="shared" si="11"/>
        <v>0.9999868656162825</v>
      </c>
      <c r="G72" s="9">
        <f t="shared" si="12"/>
        <v>0.3334652500608249</v>
      </c>
      <c r="H72" s="9">
        <f t="shared" si="13"/>
        <v>0.7253454006317223</v>
      </c>
      <c r="I72" s="4"/>
      <c r="J72" s="8"/>
      <c r="K72" s="9">
        <f t="shared" si="14"/>
        <v>3.5559841820773286E-10</v>
      </c>
      <c r="L72" s="9">
        <f t="shared" si="15"/>
        <v>0.9875725102619975</v>
      </c>
      <c r="M72" s="11">
        <f t="shared" si="7"/>
        <v>0.987572510617596</v>
      </c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2.75">
      <c r="A73">
        <f t="shared" si="8"/>
        <v>61</v>
      </c>
      <c r="C73" s="12">
        <f t="shared" si="18"/>
        <v>4.323673428762288</v>
      </c>
      <c r="E73" s="8">
        <f t="shared" si="10"/>
        <v>3.479577827439329E-05</v>
      </c>
      <c r="F73" s="8">
        <f t="shared" si="11"/>
        <v>0.9999923273799323</v>
      </c>
      <c r="G73" s="9">
        <f t="shared" si="12"/>
        <v>0.3081047747128665</v>
      </c>
      <c r="H73" s="9">
        <f t="shared" si="13"/>
        <v>0.7638851190734897</v>
      </c>
      <c r="I73" s="4"/>
      <c r="J73" s="8"/>
      <c r="K73" s="9">
        <f t="shared" si="14"/>
        <v>1.653707987449763E-10</v>
      </c>
      <c r="L73" s="9">
        <f t="shared" si="15"/>
        <v>0.9909535018130582</v>
      </c>
      <c r="M73" s="11">
        <f t="shared" si="7"/>
        <v>0.990953501978429</v>
      </c>
      <c r="N73" s="11"/>
      <c r="O73" s="11"/>
      <c r="P73" s="11"/>
      <c r="Q73" s="11"/>
      <c r="R73" s="11"/>
      <c r="S73" s="11"/>
      <c r="T73" s="11"/>
      <c r="U73" s="11"/>
      <c r="V73" s="11"/>
    </row>
    <row r="74" spans="1:32" ht="12.75">
      <c r="A74">
        <f t="shared" si="8"/>
        <v>62</v>
      </c>
      <c r="C74" s="12">
        <f t="shared" si="18"/>
        <v>4.443733648905933</v>
      </c>
      <c r="E74" s="8">
        <f t="shared" si="10"/>
        <v>2.055671504097766E-05</v>
      </c>
      <c r="F74" s="8">
        <f t="shared" si="11"/>
        <v>0.999995579447724</v>
      </c>
      <c r="G74" s="9">
        <f t="shared" si="12"/>
        <v>0.2805990232874123</v>
      </c>
      <c r="H74" s="9">
        <f t="shared" si="13"/>
        <v>0.7992417862083343</v>
      </c>
      <c r="I74" s="4"/>
      <c r="J74" s="8"/>
      <c r="K74" s="9">
        <f t="shared" si="14"/>
        <v>7.582915930879016E-11</v>
      </c>
      <c r="L74" s="9">
        <f t="shared" si="15"/>
        <v>0.993500006773507</v>
      </c>
      <c r="M74" s="11">
        <f t="shared" si="7"/>
        <v>0.9935000068493361</v>
      </c>
      <c r="N74" s="11"/>
      <c r="O74" s="11"/>
      <c r="P74" s="11"/>
      <c r="Q74" s="11"/>
      <c r="R74" s="11"/>
      <c r="S74" s="11"/>
      <c r="T74" s="11"/>
      <c r="U74" s="11"/>
      <c r="V74" s="11"/>
      <c r="Y74" s="3"/>
      <c r="Z74" s="2"/>
      <c r="AA74" s="3"/>
      <c r="AB74" s="3"/>
      <c r="AC74" s="3"/>
      <c r="AD74" s="2"/>
      <c r="AE74" s="3"/>
      <c r="AF74" s="2"/>
    </row>
    <row r="75" spans="1:32" ht="12.75">
      <c r="A75">
        <f t="shared" si="8"/>
        <v>63</v>
      </c>
      <c r="C75" s="12">
        <f t="shared" si="18"/>
        <v>4.563793869049577</v>
      </c>
      <c r="E75" s="8">
        <f t="shared" si="10"/>
        <v>1.1970733371726529E-05</v>
      </c>
      <c r="F75" s="8">
        <f t="shared" si="11"/>
        <v>0.9999974881296838</v>
      </c>
      <c r="G75" s="9">
        <f t="shared" si="12"/>
        <v>0.25189164490244864</v>
      </c>
      <c r="H75" s="9">
        <f t="shared" si="13"/>
        <v>0.8312146469514162</v>
      </c>
      <c r="I75" s="4"/>
      <c r="J75" s="8"/>
      <c r="K75" s="9">
        <f t="shared" si="14"/>
        <v>3.4283687576671387E-11</v>
      </c>
      <c r="L75" s="9">
        <f t="shared" si="15"/>
        <v>0.9953905749053175</v>
      </c>
      <c r="M75" s="11">
        <f t="shared" si="7"/>
        <v>0.9953905749396011</v>
      </c>
      <c r="N75" s="11"/>
      <c r="O75" s="11"/>
      <c r="P75" s="11"/>
      <c r="Q75" s="11"/>
      <c r="R75" s="11"/>
      <c r="S75" s="11"/>
      <c r="T75" s="11"/>
      <c r="U75" s="11"/>
      <c r="V75" s="11"/>
      <c r="Y75" s="3"/>
      <c r="Z75" s="2"/>
      <c r="AA75" s="3"/>
      <c r="AB75" s="3"/>
      <c r="AC75" s="3"/>
      <c r="AD75" s="2"/>
      <c r="AE75" s="3"/>
      <c r="AF75" s="2"/>
    </row>
    <row r="76" spans="1:22" ht="12.75">
      <c r="A76">
        <f t="shared" si="8"/>
        <v>64</v>
      </c>
      <c r="C76" s="12">
        <f t="shared" si="18"/>
        <v>4.683854089193222</v>
      </c>
      <c r="E76" s="8">
        <f aca="true" t="shared" si="19" ref="E76:E92">NORMDIST($C76,$E$3,$E$4,0)</f>
        <v>6.871122334328723E-06</v>
      </c>
      <c r="F76" s="8">
        <f aca="true" t="shared" si="20" ref="F76:F92">NORMDIST($C76,$E$3,$E$4,1)</f>
        <v>0.9999985923476853</v>
      </c>
      <c r="G76" s="9">
        <f aca="true" t="shared" si="21" ref="G76:G92">NORMDIST($C76,$G$3,$G$4,0)</f>
        <v>0.22288521002365444</v>
      </c>
      <c r="H76" s="9">
        <f aca="true" t="shared" si="22" ref="H76:H92">NORMDIST($C76,$G$3,$G$4,1)</f>
        <v>0.8597142666736455</v>
      </c>
      <c r="I76" s="4"/>
      <c r="J76" s="8"/>
      <c r="K76" s="9">
        <f aca="true" t="shared" si="23" ref="K76:K92">NORMDIST(-$K$5,$C76,$G$4,1)</f>
        <v>1.5282990954889943E-11</v>
      </c>
      <c r="L76" s="9">
        <f aca="true" t="shared" si="24" ref="L76:L92">1-NORMDIST($K$5,$C76,$G$4,1)</f>
        <v>0.9967741014680982</v>
      </c>
      <c r="M76" s="11">
        <f t="shared" si="7"/>
        <v>0.9967741014833812</v>
      </c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2.75">
      <c r="A77">
        <f t="shared" si="8"/>
        <v>65</v>
      </c>
      <c r="C77" s="12">
        <f t="shared" si="18"/>
        <v>4.803914309336865</v>
      </c>
      <c r="E77" s="8">
        <f t="shared" si="19"/>
        <v>3.88753654861386E-06</v>
      </c>
      <c r="F77" s="8">
        <f t="shared" si="20"/>
        <v>0.9999992220327684</v>
      </c>
      <c r="G77" s="9">
        <f t="shared" si="21"/>
        <v>0.1943965802151332</v>
      </c>
      <c r="H77" s="9">
        <f t="shared" si="22"/>
        <v>0.8847548260177104</v>
      </c>
      <c r="I77" s="4"/>
      <c r="J77" s="8"/>
      <c r="K77" s="9">
        <f t="shared" si="23"/>
        <v>6.7172976340543015E-12</v>
      </c>
      <c r="L77" s="9">
        <f t="shared" si="24"/>
        <v>0.9977721002917301</v>
      </c>
      <c r="M77" s="11">
        <f aca="true" t="shared" si="25" ref="M77:M92">(K77+L77)</f>
        <v>0.9977721002984474</v>
      </c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2.75">
      <c r="A78">
        <f t="shared" si="8"/>
        <v>66</v>
      </c>
      <c r="C78" s="12">
        <f t="shared" si="18"/>
        <v>4.923974529480509</v>
      </c>
      <c r="E78" s="8">
        <f t="shared" si="19"/>
        <v>2.1680094475050856E-06</v>
      </c>
      <c r="F78" s="8">
        <f t="shared" si="20"/>
        <v>0.9999995759805639</v>
      </c>
      <c r="G78" s="9">
        <f t="shared" si="21"/>
        <v>0.16712286469365897</v>
      </c>
      <c r="H78" s="9">
        <f t="shared" si="22"/>
        <v>0.9064416710638523</v>
      </c>
      <c r="I78" s="4"/>
      <c r="J78" s="8"/>
      <c r="K78" s="9">
        <f t="shared" si="23"/>
        <v>2.9110005811944433E-12</v>
      </c>
      <c r="L78" s="9">
        <f t="shared" si="24"/>
        <v>0.9984817105946178</v>
      </c>
      <c r="M78" s="11">
        <f t="shared" si="25"/>
        <v>0.9984817105975288</v>
      </c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2.75">
      <c r="A79">
        <f t="shared" si="8"/>
        <v>67</v>
      </c>
      <c r="C79" s="12">
        <f t="shared" si="18"/>
        <v>5.044034749624153</v>
      </c>
      <c r="E79" s="8">
        <f t="shared" si="19"/>
        <v>1.1917570694209601E-06</v>
      </c>
      <c r="F79" s="8">
        <f t="shared" si="20"/>
        <v>0.999999772091768</v>
      </c>
      <c r="G79" s="9">
        <f t="shared" si="21"/>
        <v>0.14161948255071025</v>
      </c>
      <c r="H79" s="9">
        <f t="shared" si="22"/>
        <v>0.9249554944191918</v>
      </c>
      <c r="I79" s="4"/>
      <c r="J79" s="8"/>
      <c r="K79" s="9">
        <f t="shared" si="23"/>
        <v>1.2437918045704048E-12</v>
      </c>
      <c r="L79" s="9">
        <f t="shared" si="24"/>
        <v>0.9989790548972524</v>
      </c>
      <c r="M79" s="11">
        <f t="shared" si="25"/>
        <v>0.9989790548984961</v>
      </c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2.75">
      <c r="A80">
        <f t="shared" si="8"/>
        <v>68</v>
      </c>
      <c r="C80" s="12">
        <f t="shared" si="18"/>
        <v>5.164094969767797</v>
      </c>
      <c r="E80" s="8">
        <f t="shared" si="19"/>
        <v>6.457347884887375E-07</v>
      </c>
      <c r="F80" s="8">
        <f t="shared" si="20"/>
        <v>0.9999998791974927</v>
      </c>
      <c r="G80" s="9">
        <f t="shared" si="21"/>
        <v>0.11829054049229387</v>
      </c>
      <c r="H80" s="9">
        <f t="shared" si="22"/>
        <v>0.9405346258748051</v>
      </c>
      <c r="I80" s="4"/>
      <c r="J80" s="8"/>
      <c r="K80" s="9">
        <f t="shared" si="23"/>
        <v>5.239709244396234E-13</v>
      </c>
      <c r="L80" s="9">
        <f t="shared" si="24"/>
        <v>0.9993226458580873</v>
      </c>
      <c r="M80" s="11">
        <f t="shared" si="25"/>
        <v>0.9993226458586113</v>
      </c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2.75">
      <c r="A81">
        <f t="shared" si="8"/>
        <v>69</v>
      </c>
      <c r="C81" s="12">
        <f t="shared" si="18"/>
        <v>5.284155189911441</v>
      </c>
      <c r="E81" s="8">
        <f t="shared" si="19"/>
        <v>3.4487404665310455E-07</v>
      </c>
      <c r="F81" s="8">
        <f t="shared" si="20"/>
        <v>0.9999999368569176</v>
      </c>
      <c r="G81" s="9">
        <f t="shared" si="21"/>
        <v>0.09739057057634719</v>
      </c>
      <c r="H81" s="9">
        <f t="shared" si="22"/>
        <v>0.9534568643954684</v>
      </c>
      <c r="I81" s="4"/>
      <c r="J81" s="8"/>
      <c r="K81" s="9">
        <f t="shared" si="23"/>
        <v>2.176292885167744E-13</v>
      </c>
      <c r="L81" s="9">
        <f t="shared" si="24"/>
        <v>0.9995566231211851</v>
      </c>
      <c r="M81" s="11">
        <f t="shared" si="25"/>
        <v>0.9995566231214027</v>
      </c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2.75">
      <c r="A82">
        <f t="shared" si="8"/>
        <v>70</v>
      </c>
      <c r="C82" s="12">
        <f t="shared" si="18"/>
        <v>5.404215410055086</v>
      </c>
      <c r="E82" s="8">
        <f t="shared" si="19"/>
        <v>1.815543766319382E-07</v>
      </c>
      <c r="F82" s="8">
        <f t="shared" si="20"/>
        <v>0.9999999674536594</v>
      </c>
      <c r="G82" s="9">
        <f t="shared" si="21"/>
        <v>0.07903576938658244</v>
      </c>
      <c r="H82" s="9">
        <f t="shared" si="22"/>
        <v>0.9640221112139973</v>
      </c>
      <c r="I82" s="4"/>
      <c r="J82" s="8"/>
      <c r="K82" s="9">
        <f t="shared" si="23"/>
        <v>8.911993462191292E-14</v>
      </c>
      <c r="L82" s="9">
        <f t="shared" si="24"/>
        <v>0.9997136785392173</v>
      </c>
      <c r="M82" s="11">
        <f t="shared" si="25"/>
        <v>0.9997136785393065</v>
      </c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2.75">
      <c r="A83">
        <f t="shared" si="8"/>
        <v>71</v>
      </c>
      <c r="C83" s="12">
        <f t="shared" si="18"/>
        <v>5.52427563019873</v>
      </c>
      <c r="E83" s="8">
        <f t="shared" si="19"/>
        <v>9.420909101706865E-08</v>
      </c>
      <c r="F83" s="8">
        <f t="shared" si="20"/>
        <v>0.9999999834576135</v>
      </c>
      <c r="G83" s="9">
        <f t="shared" si="21"/>
        <v>0.0632223073318872</v>
      </c>
      <c r="H83" s="9">
        <f t="shared" si="22"/>
        <v>0.9725368028070762</v>
      </c>
      <c r="I83" s="4"/>
      <c r="J83" s="8"/>
      <c r="K83" s="9">
        <f t="shared" si="23"/>
        <v>3.598127812724556E-14</v>
      </c>
      <c r="L83" s="9">
        <f t="shared" si="24"/>
        <v>0.9998175938462645</v>
      </c>
      <c r="M83" s="11">
        <f t="shared" si="25"/>
        <v>0.9998175938463004</v>
      </c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2.75">
      <c r="A84">
        <f t="shared" si="8"/>
        <v>72</v>
      </c>
      <c r="C84" s="12">
        <f t="shared" si="18"/>
        <v>5.644335850342374</v>
      </c>
      <c r="E84" s="8">
        <f t="shared" si="19"/>
        <v>4.818576801278487E-08</v>
      </c>
      <c r="F84" s="8">
        <f t="shared" si="20"/>
        <v>0.9999999917089949</v>
      </c>
      <c r="G84" s="9">
        <f t="shared" si="21"/>
        <v>0.04984904917350724</v>
      </c>
      <c r="H84" s="9">
        <f t="shared" si="22"/>
        <v>0.9793008335940425</v>
      </c>
      <c r="I84" s="4"/>
      <c r="J84" s="8"/>
      <c r="K84" s="9">
        <f t="shared" si="23"/>
        <v>1.4322522174043478E-14</v>
      </c>
      <c r="L84" s="9">
        <f t="shared" si="24"/>
        <v>0.9998853663388045</v>
      </c>
      <c r="M84" s="11">
        <f t="shared" si="25"/>
        <v>0.9998853663388189</v>
      </c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2.75">
      <c r="A85">
        <f t="shared" si="8"/>
        <v>73</v>
      </c>
      <c r="C85" s="12">
        <f t="shared" si="18"/>
        <v>5.764396070486018</v>
      </c>
      <c r="E85" s="8">
        <f t="shared" si="19"/>
        <v>2.429319512265684E-08</v>
      </c>
      <c r="F85" s="8">
        <f t="shared" si="20"/>
        <v>0.999999995902462</v>
      </c>
      <c r="G85" s="9">
        <f t="shared" si="21"/>
        <v>0.03874211245379915</v>
      </c>
      <c r="H85" s="9">
        <f t="shared" si="22"/>
        <v>0.9845973412589106</v>
      </c>
      <c r="I85" s="4"/>
      <c r="J85" s="8"/>
      <c r="K85" s="9">
        <f t="shared" si="23"/>
        <v>5.62083343442633E-15</v>
      </c>
      <c r="L85" s="9">
        <f t="shared" si="24"/>
        <v>0.999928935050501</v>
      </c>
      <c r="M85" s="11">
        <f t="shared" si="25"/>
        <v>0.9999289350505066</v>
      </c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2.75">
      <c r="A86">
        <f t="shared" si="8"/>
        <v>74</v>
      </c>
      <c r="C86" s="12">
        <f t="shared" si="18"/>
        <v>5.884456290629663</v>
      </c>
      <c r="E86" s="8">
        <f t="shared" si="19"/>
        <v>1.207230982111983E-08</v>
      </c>
      <c r="F86" s="8">
        <f t="shared" si="20"/>
        <v>0.9999999980031767</v>
      </c>
      <c r="G86" s="9">
        <f t="shared" si="21"/>
        <v>0.029679022765491524</v>
      </c>
      <c r="H86" s="9">
        <f t="shared" si="22"/>
        <v>0.9886854365268167</v>
      </c>
      <c r="I86" s="4"/>
      <c r="J86" s="8"/>
      <c r="K86" s="9">
        <f t="shared" si="23"/>
        <v>2.1747906052830534E-15</v>
      </c>
      <c r="L86" s="9">
        <f t="shared" si="24"/>
        <v>0.9999565435815496</v>
      </c>
      <c r="M86" s="11">
        <f t="shared" si="25"/>
        <v>0.9999565435815518</v>
      </c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2.75">
      <c r="A87">
        <f t="shared" si="8"/>
        <v>75</v>
      </c>
      <c r="C87" s="12">
        <f t="shared" si="18"/>
        <v>6.004516510773307</v>
      </c>
      <c r="E87" s="8">
        <f t="shared" si="19"/>
        <v>5.91338271846963E-09</v>
      </c>
      <c r="F87" s="8">
        <f t="shared" si="20"/>
        <v>0.9999999990404855</v>
      </c>
      <c r="G87" s="9">
        <f t="shared" si="21"/>
        <v>0.022410718349665397</v>
      </c>
      <c r="H87" s="9">
        <f t="shared" si="22"/>
        <v>0.991795718629373</v>
      </c>
      <c r="I87" s="4"/>
      <c r="J87" s="8"/>
      <c r="K87" s="9">
        <f t="shared" si="23"/>
        <v>8.295967423574776E-16</v>
      </c>
      <c r="L87" s="9">
        <f t="shared" si="24"/>
        <v>0.9999737884227231</v>
      </c>
      <c r="M87" s="11">
        <f>(K87+L87)</f>
        <v>0.9999737884227239</v>
      </c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2.75">
      <c r="A88">
        <f t="shared" si="8"/>
        <v>76</v>
      </c>
      <c r="C88" s="12">
        <f t="shared" si="18"/>
        <v>6.124576730916949</v>
      </c>
      <c r="E88" s="8">
        <f t="shared" si="19"/>
        <v>2.8551010521981706E-09</v>
      </c>
      <c r="F88" s="8">
        <f t="shared" si="20"/>
        <v>0.9999999995453751</v>
      </c>
      <c r="G88" s="9">
        <f t="shared" si="21"/>
        <v>0.01668022249405355</v>
      </c>
      <c r="H88" s="9">
        <f t="shared" si="22"/>
        <v>0.9941282415622481</v>
      </c>
      <c r="I88" s="4"/>
      <c r="J88" s="8"/>
      <c r="K88" s="9">
        <f t="shared" si="23"/>
        <v>3.119944935407737E-16</v>
      </c>
      <c r="L88" s="9">
        <f t="shared" si="24"/>
        <v>0.9999844059261462</v>
      </c>
      <c r="M88" s="11">
        <f t="shared" si="25"/>
        <v>0.9999844059261466</v>
      </c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2.75">
      <c r="A89">
        <f t="shared" si="8"/>
        <v>77</v>
      </c>
      <c r="C89" s="12">
        <f t="shared" si="18"/>
        <v>6.244636951060594</v>
      </c>
      <c r="E89" s="8">
        <f t="shared" si="19"/>
        <v>1.358772853025801E-09</v>
      </c>
      <c r="F89" s="8">
        <f t="shared" si="20"/>
        <v>0.9999999997876072</v>
      </c>
      <c r="G89" s="9">
        <f t="shared" si="21"/>
        <v>0.012237361290429564</v>
      </c>
      <c r="H89" s="9">
        <f t="shared" si="22"/>
        <v>0.9958524883591069</v>
      </c>
      <c r="I89" s="4"/>
      <c r="J89" s="8"/>
      <c r="K89" s="9">
        <f t="shared" si="23"/>
        <v>1.1567903766999204E-16</v>
      </c>
      <c r="L89" s="9">
        <f t="shared" si="24"/>
        <v>0.9999908495907404</v>
      </c>
      <c r="M89" s="11">
        <f t="shared" si="25"/>
        <v>0.9999908495907405</v>
      </c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2.75">
      <c r="A90">
        <f t="shared" si="8"/>
        <v>78</v>
      </c>
      <c r="C90" s="12">
        <f t="shared" si="18"/>
        <v>6.364697171204238</v>
      </c>
      <c r="E90" s="8">
        <f t="shared" si="19"/>
        <v>6.374000893462919E-10</v>
      </c>
      <c r="F90" s="8">
        <f t="shared" si="20"/>
        <v>0.9999999999021623</v>
      </c>
      <c r="G90" s="9">
        <f t="shared" si="21"/>
        <v>0.00884939551871873</v>
      </c>
      <c r="H90" s="9">
        <f t="shared" si="22"/>
        <v>0.9971088662771583</v>
      </c>
      <c r="I90" s="4"/>
      <c r="J90" s="8"/>
      <c r="K90" s="9">
        <f t="shared" si="23"/>
        <v>4.228515175366056E-17</v>
      </c>
      <c r="L90" s="9">
        <f t="shared" si="24"/>
        <v>0.9999947042921702</v>
      </c>
      <c r="M90" s="11">
        <f t="shared" si="25"/>
        <v>0.9999947042921702</v>
      </c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>
      <c r="A91">
        <f t="shared" si="8"/>
        <v>79</v>
      </c>
      <c r="C91" s="12">
        <f t="shared" si="18"/>
        <v>6.484757391347882</v>
      </c>
      <c r="E91" s="8">
        <f t="shared" si="19"/>
        <v>2.9472519222713174E-10</v>
      </c>
      <c r="F91" s="8">
        <f t="shared" si="20"/>
        <v>0.9999999999555627</v>
      </c>
      <c r="G91" s="9">
        <f t="shared" si="21"/>
        <v>0.006307820280557183</v>
      </c>
      <c r="H91" s="9">
        <f t="shared" si="22"/>
        <v>0.9980112443201998</v>
      </c>
      <c r="I91" s="4"/>
      <c r="J91" s="8"/>
      <c r="K91" s="9">
        <f t="shared" si="23"/>
        <v>1.5238574460354922E-17</v>
      </c>
      <c r="L91" s="9">
        <f t="shared" si="24"/>
        <v>0.9999969772734455</v>
      </c>
      <c r="M91" s="11">
        <f t="shared" si="25"/>
        <v>0.9999969772734455</v>
      </c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2.75">
      <c r="A92">
        <f>+A91+1</f>
        <v>80</v>
      </c>
      <c r="C92" s="12">
        <f>MAX(C9:C10)</f>
        <v>6.6048176114915265</v>
      </c>
      <c r="E92" s="8">
        <f t="shared" si="19"/>
        <v>1.3432667982182143E-10</v>
      </c>
      <c r="F92" s="8">
        <f t="shared" si="20"/>
        <v>0.9999999999800997</v>
      </c>
      <c r="G92" s="9">
        <f t="shared" si="21"/>
        <v>0.004431848411938007</v>
      </c>
      <c r="H92" s="9">
        <f t="shared" si="22"/>
        <v>0.9986501019683699</v>
      </c>
      <c r="I92" s="4"/>
      <c r="J92" s="8"/>
      <c r="K92" s="9">
        <f t="shared" si="23"/>
        <v>5.4140446204478895E-18</v>
      </c>
      <c r="L92" s="9">
        <f t="shared" si="24"/>
        <v>0.9999982984116476</v>
      </c>
      <c r="M92" s="11">
        <f t="shared" si="25"/>
        <v>0.9999982984116476</v>
      </c>
      <c r="N92" s="11"/>
      <c r="O92" s="11"/>
      <c r="P92" s="11"/>
      <c r="Q92" s="11"/>
      <c r="R92" s="11"/>
      <c r="S92" s="11"/>
      <c r="T92" s="11"/>
      <c r="U92" s="11"/>
      <c r="V92" s="11"/>
    </row>
    <row r="93" spans="3:22" ht="12.75">
      <c r="I93" s="4"/>
      <c r="J93" s="6"/>
      <c r="S93" s="11"/>
      <c r="T93" s="11"/>
      <c r="U93" s="11"/>
      <c r="V93" s="11"/>
    </row>
    <row r="94" spans="1:22" s="21" customFormat="1" ht="12.75">
      <c r="A94" s="22"/>
      <c r="C94" s="26">
        <v>0</v>
      </c>
      <c r="D94"/>
      <c r="E94" s="11">
        <f>Report!$D$7</f>
        <v>1.959963984540054</v>
      </c>
      <c r="F94" s="14"/>
      <c r="G94" s="14"/>
      <c r="H94" s="14"/>
      <c r="I94" s="22"/>
      <c r="K94" s="14">
        <f>G3</f>
        <v>3.6048176114915265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24" customFormat="1" ht="12.75">
      <c r="A95" s="23"/>
      <c r="C95" s="26">
        <v>1</v>
      </c>
      <c r="D95"/>
      <c r="E95" s="11">
        <f>E94</f>
        <v>1.959963984540054</v>
      </c>
      <c r="F95" s="9"/>
      <c r="G95" s="9"/>
      <c r="H95" s="9"/>
      <c r="I95" s="5"/>
      <c r="K95" s="9">
        <f>K94</f>
        <v>3.6048176114915265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ht="12.75">
      <c r="C96" s="26"/>
    </row>
    <row r="97" spans="3:22" ht="12.75">
      <c r="C97" s="26"/>
      <c r="E97" s="11"/>
      <c r="I97" s="4"/>
      <c r="S97" s="11"/>
      <c r="T97" s="11"/>
      <c r="U97" s="11"/>
      <c r="V97" s="11"/>
    </row>
    <row r="98" spans="3:22" ht="12.75">
      <c r="C98" s="26"/>
      <c r="E98" s="11"/>
      <c r="I98" s="4"/>
      <c r="S98" s="11"/>
      <c r="T98" s="11"/>
      <c r="U98" s="11"/>
      <c r="V98" s="11"/>
    </row>
    <row r="99" spans="9:22" ht="12.75">
      <c r="I99" s="4"/>
      <c r="J99" s="6"/>
      <c r="S99" s="11"/>
      <c r="T99" s="11"/>
      <c r="U99" s="11"/>
      <c r="V99" s="11"/>
    </row>
    <row r="100" spans="9:22" ht="12.75">
      <c r="I100" s="4"/>
      <c r="J100" s="6"/>
      <c r="S100" s="11"/>
      <c r="T100" s="11"/>
      <c r="U100" s="11"/>
      <c r="V100" s="11"/>
    </row>
    <row r="101" spans="9:22" ht="12.75">
      <c r="I101" s="4"/>
      <c r="J101" s="6"/>
      <c r="S101" s="11"/>
      <c r="T101" s="11"/>
      <c r="U101" s="11"/>
      <c r="V101" s="11"/>
    </row>
    <row r="102" spans="9:22" ht="12.75">
      <c r="I102" s="4"/>
      <c r="J102" s="6"/>
      <c r="S102" s="11"/>
      <c r="T102" s="11"/>
      <c r="U102" s="11"/>
      <c r="V102" s="11"/>
    </row>
    <row r="103" spans="9:22" ht="12.75">
      <c r="I103" s="4"/>
      <c r="J103" s="6"/>
      <c r="S103" s="11"/>
      <c r="T103" s="11"/>
      <c r="U103" s="11"/>
      <c r="V103" s="11"/>
    </row>
    <row r="104" spans="9:22" ht="12.75">
      <c r="I104" s="4"/>
      <c r="J104" s="6"/>
      <c r="S104" s="11"/>
      <c r="T104" s="11"/>
      <c r="U104" s="11"/>
      <c r="V104" s="11"/>
    </row>
    <row r="105" spans="9:22" ht="12.75">
      <c r="I105" s="4"/>
      <c r="J105" s="6"/>
      <c r="S105" s="11"/>
      <c r="T105" s="11"/>
      <c r="U105" s="11"/>
      <c r="V105" s="11"/>
    </row>
    <row r="106" spans="9:22" ht="12.75">
      <c r="I106" s="4"/>
      <c r="J106" s="6"/>
      <c r="S106" s="11"/>
      <c r="T106" s="11"/>
      <c r="U106" s="11"/>
      <c r="V106" s="11"/>
    </row>
    <row r="107" spans="9:22" ht="12.75">
      <c r="I107" s="4"/>
      <c r="J107" s="6"/>
      <c r="S107" s="11"/>
      <c r="T107" s="11"/>
      <c r="U107" s="11"/>
      <c r="V107" s="11"/>
    </row>
    <row r="108" spans="10:22" ht="12.75">
      <c r="J108" s="6"/>
      <c r="S108" s="11"/>
      <c r="T108" s="11"/>
      <c r="U108" s="11"/>
      <c r="V108" s="11"/>
    </row>
    <row r="109" spans="10:22" ht="12.75">
      <c r="J109" s="6"/>
      <c r="S109" s="11"/>
      <c r="T109" s="11"/>
      <c r="U109" s="11"/>
      <c r="V109" s="11"/>
    </row>
    <row r="110" spans="10:22" ht="12.75">
      <c r="J110" s="6"/>
      <c r="S110" s="11"/>
      <c r="T110" s="11"/>
      <c r="U110" s="11"/>
      <c r="V110" s="11"/>
    </row>
    <row r="111" spans="10:22" ht="12.75">
      <c r="J111" s="6"/>
      <c r="S111" s="11"/>
      <c r="T111" s="11"/>
      <c r="U111" s="11"/>
      <c r="V111" s="11"/>
    </row>
    <row r="112" spans="10:22" ht="12.75">
      <c r="J112" s="6"/>
      <c r="S112" s="11"/>
      <c r="T112" s="11"/>
      <c r="U112" s="11"/>
      <c r="V112" s="11"/>
    </row>
    <row r="113" spans="10:22" ht="12.75">
      <c r="J113" s="6"/>
      <c r="S113" s="11"/>
      <c r="T113" s="11"/>
      <c r="U113" s="11"/>
      <c r="V113" s="11"/>
    </row>
    <row r="114" spans="10:22" ht="12.75">
      <c r="J114" s="6"/>
      <c r="S114" s="11"/>
      <c r="T114" s="11"/>
      <c r="U114" s="11"/>
      <c r="V114" s="11"/>
    </row>
    <row r="115" spans="10:22" ht="12.75">
      <c r="J115" s="6"/>
      <c r="S115" s="11"/>
      <c r="T115" s="11"/>
      <c r="U115" s="11"/>
      <c r="V115" s="11"/>
    </row>
    <row r="116" spans="10:22" ht="12.75">
      <c r="J116" s="6"/>
      <c r="S116" s="11"/>
      <c r="T116" s="11"/>
      <c r="U116" s="11"/>
      <c r="V116" s="11"/>
    </row>
    <row r="117" spans="10:22" ht="12.75">
      <c r="J117" s="6"/>
      <c r="S117" s="11"/>
      <c r="T117" s="11"/>
      <c r="U117" s="11"/>
      <c r="V117" s="11"/>
    </row>
    <row r="118" spans="10:22" ht="12.75">
      <c r="J118" s="6"/>
      <c r="S118" s="11"/>
      <c r="T118" s="11"/>
      <c r="U118" s="11"/>
      <c r="V118" s="11"/>
    </row>
    <row r="119" spans="10:22" ht="12.75">
      <c r="J119" s="6"/>
      <c r="S119" s="11"/>
      <c r="T119" s="11"/>
      <c r="U119" s="11"/>
      <c r="V119" s="11"/>
    </row>
    <row r="120" spans="10:22" ht="12.75">
      <c r="J120" s="6"/>
      <c r="S120" s="11"/>
      <c r="T120" s="11"/>
      <c r="U120" s="11"/>
      <c r="V120" s="11"/>
    </row>
    <row r="121" spans="10:22" ht="12.75">
      <c r="J121" s="6"/>
      <c r="S121" s="11"/>
      <c r="T121" s="11"/>
      <c r="U121" s="11"/>
      <c r="V121" s="11"/>
    </row>
    <row r="122" spans="10:22" ht="12.75">
      <c r="J122" s="6"/>
      <c r="S122" s="11"/>
      <c r="T122" s="11"/>
      <c r="U122" s="11"/>
      <c r="V122" s="11"/>
    </row>
    <row r="123" spans="10:22" ht="12.75">
      <c r="J123" s="6"/>
      <c r="S123" s="11"/>
      <c r="T123" s="11"/>
      <c r="U123" s="11"/>
      <c r="V123" s="11"/>
    </row>
    <row r="124" spans="10:22" ht="12.75">
      <c r="J124" s="6"/>
      <c r="S124" s="11"/>
      <c r="T124" s="11"/>
      <c r="U124" s="11"/>
      <c r="V124" s="11"/>
    </row>
    <row r="125" spans="10:22" ht="12.75">
      <c r="J125" s="6"/>
      <c r="S125" s="11"/>
      <c r="T125" s="11"/>
      <c r="U125" s="11"/>
      <c r="V125" s="11"/>
    </row>
    <row r="126" spans="10:22" ht="12.75">
      <c r="J126" s="6"/>
      <c r="S126" s="11"/>
      <c r="T126" s="11"/>
      <c r="U126" s="11"/>
      <c r="V126" s="11"/>
    </row>
    <row r="127" spans="10:22" ht="12.75">
      <c r="J127" s="6"/>
      <c r="S127" s="11"/>
      <c r="T127" s="11"/>
      <c r="U127" s="11"/>
      <c r="V127" s="11"/>
    </row>
    <row r="128" spans="10:22" ht="12.75">
      <c r="J128" s="6"/>
      <c r="S128" s="11"/>
      <c r="T128" s="11"/>
      <c r="U128" s="11"/>
      <c r="V128" s="11"/>
    </row>
    <row r="129" spans="10:22" ht="12.75">
      <c r="J129" s="6"/>
      <c r="S129" s="11"/>
      <c r="T129" s="11"/>
      <c r="U129" s="11"/>
      <c r="V129" s="11"/>
    </row>
    <row r="130" spans="10:22" ht="12.75">
      <c r="J130" s="6"/>
      <c r="S130" s="11"/>
      <c r="T130" s="11"/>
      <c r="U130" s="11"/>
      <c r="V130" s="11"/>
    </row>
    <row r="131" spans="10:22" ht="12.75">
      <c r="J131" s="6"/>
      <c r="S131" s="11"/>
      <c r="T131" s="11"/>
      <c r="U131" s="11"/>
      <c r="V131" s="11"/>
    </row>
    <row r="132" spans="10:22" ht="12.75">
      <c r="J132" s="6"/>
      <c r="S132" s="11"/>
      <c r="T132" s="11"/>
      <c r="U132" s="11"/>
      <c r="V132" s="11"/>
    </row>
    <row r="133" spans="10:22" ht="12.75">
      <c r="J133" s="6"/>
      <c r="S133" s="11"/>
      <c r="T133" s="11"/>
      <c r="U133" s="11"/>
      <c r="V133" s="11"/>
    </row>
    <row r="134" spans="10:22" ht="12.75">
      <c r="J134" s="6"/>
      <c r="S134" s="11"/>
      <c r="T134" s="11"/>
      <c r="U134" s="11"/>
      <c r="V134" s="11"/>
    </row>
    <row r="135" spans="10:22" ht="12.75">
      <c r="J135" s="6"/>
      <c r="S135" s="11"/>
      <c r="T135" s="11"/>
      <c r="U135" s="11"/>
      <c r="V135" s="11"/>
    </row>
    <row r="136" spans="19:22" ht="12.75">
      <c r="S136" s="11"/>
      <c r="T136" s="11"/>
      <c r="U136" s="11"/>
      <c r="V136" s="11"/>
    </row>
    <row r="137" spans="19:22" ht="12.75">
      <c r="S137" s="11"/>
      <c r="T137" s="11"/>
      <c r="U137" s="11"/>
      <c r="V137" s="11"/>
    </row>
    <row r="138" spans="19:22" ht="12.75">
      <c r="S138" s="11"/>
      <c r="T138" s="11"/>
      <c r="U138" s="11"/>
      <c r="V138" s="11"/>
    </row>
    <row r="139" spans="19:22" ht="12.75">
      <c r="S139" s="11"/>
      <c r="T139" s="11"/>
      <c r="U139" s="11"/>
      <c r="V139" s="11"/>
    </row>
    <row r="140" spans="19:22" ht="12.75">
      <c r="S140" s="11"/>
      <c r="T140" s="11"/>
      <c r="U140" s="11"/>
      <c r="V140" s="11"/>
    </row>
    <row r="141" spans="19:22" ht="12.75">
      <c r="S141" s="11"/>
      <c r="T141" s="11"/>
      <c r="U141" s="11"/>
      <c r="V141" s="11"/>
    </row>
    <row r="142" spans="19:22" ht="12.75">
      <c r="S142" s="11"/>
      <c r="T142" s="11"/>
      <c r="U142" s="11"/>
      <c r="V142" s="11"/>
    </row>
    <row r="143" spans="19:22" ht="12.75">
      <c r="S143" s="11"/>
      <c r="T143" s="11"/>
      <c r="U143" s="11"/>
      <c r="V143" s="11"/>
    </row>
    <row r="144" spans="19:22" ht="12.75">
      <c r="S144" s="11"/>
      <c r="T144" s="11"/>
      <c r="U144" s="11"/>
      <c r="V144" s="11"/>
    </row>
    <row r="145" spans="19:22" ht="12.75">
      <c r="S145" s="11"/>
      <c r="T145" s="11"/>
      <c r="U145" s="11"/>
      <c r="V145" s="11"/>
    </row>
    <row r="146" spans="19:22" ht="12.75">
      <c r="S146" s="11"/>
      <c r="T146" s="11"/>
      <c r="U146" s="11"/>
      <c r="V146" s="11"/>
    </row>
    <row r="147" spans="19:22" ht="12.75">
      <c r="S147" s="11"/>
      <c r="T147" s="11"/>
      <c r="U147" s="11"/>
      <c r="V147" s="11"/>
    </row>
    <row r="148" spans="19:22" ht="12.75">
      <c r="S148" s="11"/>
      <c r="T148" s="11"/>
      <c r="U148" s="11"/>
      <c r="V148" s="11"/>
    </row>
  </sheetData>
  <sheetProtection password="DF77" sheet="1" objects="1" scenarios="1" selectLockedCells="1" selectUn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Biomedical NMR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Vanstapel</dc:creator>
  <cp:keywords/>
  <dc:description/>
  <cp:lastModifiedBy>fvstap0</cp:lastModifiedBy>
  <cp:lastPrinted>2007-10-17T08:40:58Z</cp:lastPrinted>
  <dcterms:created xsi:type="dcterms:W3CDTF">1998-10-09T21:10:36Z</dcterms:created>
  <dcterms:modified xsi:type="dcterms:W3CDTF">2007-10-17T08:41:05Z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